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. Densitometer" sheetId="1" state="visible" r:id="rId3"/>
    <sheet name="2. Calibration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<sst xmlns="http://schemas.openxmlformats.org/spreadsheetml/2006/main" count="104" uniqueCount="85">
  <si>
    <t xml:space="preserve">CdS LIGHT CELL DENSITOMETER</t>
  </si>
  <si>
    <t xml:space="preserve">version 1.1</t>
  </si>
  <si>
    <t xml:space="preserve">(c) b-wtechnik  P.Marshall</t>
  </si>
  <si>
    <t xml:space="preserve">YELLOW CELLS ARE DATA ENTRIES </t>
  </si>
  <si>
    <t xml:space="preserve">(Alternative formula)</t>
  </si>
  <si>
    <t xml:space="preserve">CALIBRATE (page 2) BEFORE USE</t>
  </si>
  <si>
    <t xml:space="preserve">  Procedure:</t>
  </si>
  <si>
    <t xml:space="preserve">Set up the enlarger as if you were printing an 8x10 print from a 35 mm film. Include Grade 2 filter.</t>
  </si>
  <si>
    <r>
      <rPr>
        <sz val="10"/>
        <rFont val="Arial"/>
        <family val="2"/>
      </rPr>
      <t xml:space="preserve">  1. The no film  measurement is copied from the calibration page and entered in cell </t>
    </r>
    <r>
      <rPr>
        <b val="true"/>
        <sz val="10"/>
        <color rgb="FF5983B0"/>
        <rFont val="Arial"/>
        <family val="2"/>
      </rPr>
      <t xml:space="preserve">(A18)</t>
    </r>
  </si>
  <si>
    <r>
      <rPr>
        <sz val="10"/>
        <rFont val="Arial"/>
        <family val="2"/>
      </rPr>
      <t xml:space="preserve">  2. Insert a part of the film with only base + fog and measure the light level and enter in</t>
    </r>
    <r>
      <rPr>
        <sz val="10"/>
        <color rgb="FF5983B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(A22)</t>
    </r>
  </si>
  <si>
    <t xml:space="preserve">  3. Now project normal images from the film such as highlights and shadows and measure the light levels.</t>
  </si>
  <si>
    <r>
      <rPr>
        <sz val="10"/>
        <rFont val="Arial"/>
        <family val="2"/>
      </rPr>
      <t xml:space="preserve">      Place the results in the YELLOW cells </t>
    </r>
    <r>
      <rPr>
        <b val="true"/>
        <sz val="10"/>
        <color rgb="FF5983B0"/>
        <rFont val="Arial"/>
        <family val="2"/>
      </rPr>
      <t xml:space="preserve">(A28)</t>
    </r>
    <r>
      <rPr>
        <sz val="1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,(A32)</t>
    </r>
    <r>
      <rPr>
        <sz val="10"/>
        <rFont val="Arial"/>
        <family val="2"/>
      </rPr>
      <t xml:space="preserve"> etc.</t>
    </r>
    <r>
      <rPr>
        <b val="true"/>
        <sz val="10"/>
        <rFont val="Arial"/>
        <family val="2"/>
      </rPr>
      <t xml:space="preserve"> </t>
    </r>
  </si>
  <si>
    <t xml:space="preserve">CALIBRATION DATA TRANSFERRED FROM PAGE 2</t>
  </si>
  <si>
    <t xml:space="preserve">a</t>
  </si>
  <si>
    <t xml:space="preserve">b</t>
  </si>
  <si>
    <t xml:space="preserve">k</t>
  </si>
  <si>
    <t xml:space="preserve">&lt;&lt;--  calibration constants, DO NOT CHANGE</t>
  </si>
  <si>
    <t xml:space="preserve">“NO FILM” Reference From Calibration Page</t>
  </si>
  <si>
    <t xml:space="preserve">R, No film</t>
  </si>
  <si>
    <t xml:space="preserve">&lt;&lt;-- DO NOT CHANGE</t>
  </si>
  <si>
    <t xml:space="preserve">Sensor</t>
  </si>
  <si>
    <t xml:space="preserve">Base + Fog Measurement</t>
  </si>
  <si>
    <t xml:space="preserve">CdS Resistance</t>
  </si>
  <si>
    <t xml:space="preserve">Density</t>
  </si>
  <si>
    <t xml:space="preserve">Typically 0.28 for 35mm film or,  0.12 for 120 film</t>
  </si>
  <si>
    <t xml:space="preserve">Place your results in the YELLOW cells below</t>
  </si>
  <si>
    <t xml:space="preserve">Calculator 3:  Image Measurement 1   reference “Base + Fog”</t>
  </si>
  <si>
    <t xml:space="preserve">log Density</t>
  </si>
  <si>
    <t xml:space="preserve">0.301*LOG(A28/$E$18,$C$12) - $F$22</t>
  </si>
  <si>
    <t xml:space="preserve">Image density, not including base + fog</t>
  </si>
  <si>
    <t xml:space="preserve">(Text in italics is the formula used)</t>
  </si>
  <si>
    <t xml:space="preserve">Calculator 4:  Image Measurement 2   reference “Base + Fog”</t>
  </si>
  <si>
    <t xml:space="preserve">Calculator 5:  Image Measurement 3   reference “Base + Fog”</t>
  </si>
  <si>
    <t xml:space="preserve">Calculator 5:  Image Measurement 4   reference “Base + Fog”</t>
  </si>
  <si>
    <t xml:space="preserve">NORP12</t>
  </si>
  <si>
    <t xml:space="preserve">LUNA</t>
  </si>
  <si>
    <t xml:space="preserve">DATA</t>
  </si>
  <si>
    <t xml:space="preserve">increment</t>
  </si>
  <si>
    <t xml:space="preserve">start ohms</t>
  </si>
  <si>
    <t xml:space="preserve">R is measured in kohms</t>
  </si>
  <si>
    <t xml:space="preserve">c</t>
  </si>
  <si>
    <t xml:space="preserve">was 6.695</t>
  </si>
  <si>
    <t xml:space="preserve">was -1.214</t>
  </si>
  <si>
    <t xml:space="preserve">was 2</t>
  </si>
  <si>
    <t xml:space="preserve">log(lux) = a+b*log(R)</t>
  </si>
  <si>
    <t xml:space="preserve">100ISO</t>
  </si>
  <si>
    <t xml:space="preserve">R</t>
  </si>
  <si>
    <t xml:space="preserve">log(R)</t>
  </si>
  <si>
    <t xml:space="preserve">Log(Lux)</t>
  </si>
  <si>
    <t xml:space="preserve">Lux</t>
  </si>
  <si>
    <t xml:space="preserve">EV</t>
  </si>
  <si>
    <t xml:space="preserve">Stops</t>
  </si>
  <si>
    <t xml:space="preserve">CALIBRATION PROCEDURE</t>
  </si>
  <si>
    <t xml:space="preserve">CdS LIGHT CELL DENSITOMETER CALIBRATION</t>
  </si>
  <si>
    <t xml:space="preserve">Version 1</t>
  </si>
  <si>
    <t xml:space="preserve">Calibrated Density, nominal 1.2</t>
  </si>
  <si>
    <t xml:space="preserve">number of  stops</t>
  </si>
  <si>
    <t xml:space="preserve">&lt;&lt;--  calibration constant c=(A27/A23)^(1/num_stops)</t>
  </si>
  <si>
    <t xml:space="preserve">  Procedure: Set up the enlarger as if you were printing an 8x10 print from a 35 mm film. Include Grade 2 filter.</t>
  </si>
  <si>
    <t xml:space="preserve"> Record the enlarger lens height above the easel or masking frame, lens type and lens settings.</t>
  </si>
  <si>
    <r>
      <rPr>
        <sz val="10"/>
        <rFont val="Arial"/>
        <family val="2"/>
      </rPr>
      <t xml:space="preserve">  1. With no film in the film holder , place the densitometer in the centre of the easel and measure the projected light level. Enter in cell </t>
    </r>
    <r>
      <rPr>
        <b val="true"/>
        <sz val="10"/>
        <color rgb="FF5983B0"/>
        <rFont val="Arial"/>
        <family val="2"/>
      </rPr>
      <t xml:space="preserve">(A18)</t>
    </r>
    <r>
      <rPr>
        <sz val="10"/>
        <rFont val="Arial"/>
        <family val="2"/>
      </rPr>
      <t xml:space="preserve"> .</t>
    </r>
  </si>
  <si>
    <r>
      <rPr>
        <sz val="10"/>
        <rFont val="Arial"/>
        <family val="2"/>
      </rPr>
      <t xml:space="preserve">  2. Measure the sample 0.6 density and put the result in</t>
    </r>
    <r>
      <rPr>
        <b val="true"/>
        <sz val="10"/>
        <color rgb="FF5983B0"/>
        <rFont val="Arial"/>
        <family val="2"/>
      </rPr>
      <t xml:space="preserve"> (A20) </t>
    </r>
  </si>
  <si>
    <r>
      <rPr>
        <sz val="10"/>
        <rFont val="Arial"/>
        <family val="2"/>
      </rPr>
      <t xml:space="preserve">  3. Measure the 1.2 density filter. Enter this measurement in cell </t>
    </r>
    <r>
      <rPr>
        <b val="true"/>
        <sz val="10"/>
        <color rgb="FF5983B0"/>
        <rFont val="Arial"/>
        <family val="2"/>
      </rPr>
      <t xml:space="preserve">(A22)</t>
    </r>
    <r>
      <rPr>
        <sz val="10"/>
        <rFont val="Arial"/>
        <family val="2"/>
      </rPr>
      <t xml:space="preserve"> .</t>
    </r>
  </si>
  <si>
    <r>
      <rPr>
        <sz val="10"/>
        <rFont val="Arial"/>
        <family val="2"/>
      </rPr>
      <t xml:space="preserve">  4. Measure the combined 1.2 and 0.6 density filters in cell</t>
    </r>
    <r>
      <rPr>
        <b val="true"/>
        <sz val="10"/>
        <rFont val="Arial"/>
        <family val="2"/>
      </rPr>
      <t xml:space="preserve"> </t>
    </r>
    <r>
      <rPr>
        <b val="true"/>
        <sz val="10"/>
        <color rgb="FF5983B0"/>
        <rFont val="Arial"/>
        <family val="2"/>
      </rPr>
      <t xml:space="preserve">(A24)</t>
    </r>
  </si>
  <si>
    <t xml:space="preserve">Sensor: </t>
  </si>
  <si>
    <t xml:space="preserve">CdS 1</t>
  </si>
  <si>
    <t xml:space="preserve">CdS R</t>
  </si>
  <si>
    <t xml:space="preserve">Target</t>
  </si>
  <si>
    <t xml:space="preserve">No Film,  Reference</t>
  </si>
  <si>
    <r>
      <rPr>
        <sz val="9"/>
        <rFont val="Arial"/>
        <family val="2"/>
      </rPr>
      <t xml:space="preserve">0.6 filter density  </t>
    </r>
    <r>
      <rPr>
        <i val="true"/>
        <sz val="9"/>
        <rFont val="Arial"/>
        <family val="2"/>
      </rPr>
      <t xml:space="preserve">0.301*LOG(A25/A23,C9)</t>
    </r>
  </si>
  <si>
    <t xml:space="preserve">Text in italics is the formula used</t>
  </si>
  <si>
    <r>
      <rPr>
        <sz val="9"/>
        <rFont val="Arial"/>
        <family val="2"/>
      </rPr>
      <t xml:space="preserve">1.2 filter density, </t>
    </r>
    <r>
      <rPr>
        <i val="true"/>
        <sz val="9"/>
        <rFont val="Arial"/>
        <family val="2"/>
      </rPr>
      <t xml:space="preserve">0.301*LOG(A27/A23,C9)</t>
    </r>
  </si>
  <si>
    <r>
      <rPr>
        <sz val="9"/>
        <rFont val="Arial"/>
        <family val="2"/>
      </rPr>
      <t xml:space="preserve">1.8 filter density, </t>
    </r>
    <r>
      <rPr>
        <i val="true"/>
        <sz val="9"/>
        <rFont val="Arial"/>
        <family val="2"/>
      </rPr>
      <t xml:space="preserve">0.301*LOG(A29/A23,C9)</t>
    </r>
  </si>
  <si>
    <t xml:space="preserve">Enlarger Settings: </t>
  </si>
  <si>
    <t xml:space="preserve">Enl. Height</t>
  </si>
  <si>
    <t xml:space="preserve">18”</t>
  </si>
  <si>
    <t xml:space="preserve">Lens</t>
  </si>
  <si>
    <t xml:space="preserve">Rodenstock 80 mm</t>
  </si>
  <si>
    <t xml:space="preserve">Film Format</t>
  </si>
  <si>
    <t xml:space="preserve">   All measurements must be made with the same enlarger settings as above so that the incident light on the CdS cell is constant.</t>
  </si>
  <si>
    <t xml:space="preserve">   Because of the way the CdS cell functions, if the incident light level is changed in any way, new calibration constants will have to be</t>
  </si>
  <si>
    <t xml:space="preserve">   determined.</t>
  </si>
  <si>
    <t xml:space="preserve">Alternatively, adjust the enlarger height and / or lens aperture,  with no film or filter, to the original value </t>
  </si>
  <si>
    <r>
      <rPr>
        <b val="true"/>
        <i val="true"/>
        <sz val="10"/>
        <rFont val="Arial"/>
        <family val="2"/>
      </rPr>
      <t xml:space="preserve">shown in </t>
    </r>
    <r>
      <rPr>
        <b val="true"/>
        <i val="true"/>
        <sz val="10"/>
        <color rgb="FF5983B0"/>
        <rFont val="Arial"/>
        <family val="2"/>
      </rPr>
      <t xml:space="preserve">(A18)</t>
    </r>
    <r>
      <rPr>
        <b val="true"/>
        <i val="true"/>
        <sz val="10"/>
        <rFont val="Arial"/>
        <family val="2"/>
      </rPr>
      <t xml:space="preserve"> and continue with your densitometer measurements</t>
    </r>
  </si>
  <si>
    <t xml:space="preserve">For most applications, calibration can be limited to “No Film” and the 1.2 density filter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</si>
</sst>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£-809]#,##0.00;[RED]\-[$£-809]#,##0.00"/>
    <numFmt numFmtId="166" formatCode="dd/mm/yy"/>
    <numFmt numFmtId="167" formatCode="0.000"/>
    <numFmt numFmtId="168" formatCode="0.0"/>
    <numFmt numFmtId="169" formatCode="0.00000"/>
    <numFmt numFmtId="170" formatCode="0"/>
    <numFmt numFmtId="171" formatCode="0.0000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2"/>
      <name val="Open Sans"/>
      <family val="2"/>
    </font>
    <font>
      <b val="true"/>
      <i val="true"/>
      <sz val="10"/>
      <name val="Open Sans"/>
      <family val="2"/>
    </font>
    <font>
      <b val="true"/>
      <sz val="10"/>
      <name val="Arial"/>
      <family val="2"/>
    </font>
    <font>
      <b val="true"/>
      <sz val="10"/>
      <color rgb="FF5983B0"/>
      <name val="Arial"/>
      <family val="2"/>
    </font>
    <font>
      <sz val="10"/>
      <color rgb="FF5983B0"/>
      <name val="Arial"/>
      <family val="2"/>
    </font>
    <font>
      <sz val="8"/>
      <name val="Open Sans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i val="true"/>
      <sz val="9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sz val="10"/>
      <name val="Open Sans"/>
      <family val="2"/>
    </font>
    <font>
      <b val="true"/>
      <sz val="10"/>
      <name val="Open Sans"/>
      <family val="2"/>
    </font>
    <font>
      <sz val="7"/>
      <name val="Open Sans"/>
      <family val="2"/>
    </font>
    <font>
      <b val="true"/>
      <sz val="12"/>
      <name val="Arial"/>
      <family val="2"/>
    </font>
    <font>
      <b val="true"/>
      <i val="true"/>
      <sz val="8"/>
      <name val="Arial"/>
      <family val="2"/>
    </font>
    <font>
      <i val="true"/>
      <sz val="9"/>
      <name val="Arial"/>
      <family val="2"/>
    </font>
    <font>
      <b val="true"/>
      <i val="true"/>
      <sz val="10"/>
      <color rgb="FF5983B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FFFF00"/>
      </patternFill>
    </fill>
    <fill>
      <patternFill patternType="solid">
        <fgColor rgb="FF729FCF"/>
        <bgColor rgb="FF5983B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BF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I26" activeCellId="1" sqref="H25:J25 I26"/>
    </sheetView>
  </sheetViews>
  <sheetFormatPr defaultColWidth="11.53515625" defaultRowHeight="12.8" customHeight="true" zeroHeight="false" outlineLevelRow="0" outlineLevelCol="0"/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0" t="s">
        <v>1</v>
      </c>
      <c r="H1" s="2" t="n">
        <v>46010</v>
      </c>
      <c r="I1" s="0" t="s">
        <v>2</v>
      </c>
    </row>
    <row r="2" customFormat="false" ht="12.8" hidden="false" customHeight="false" outlineLevel="0" collapsed="false">
      <c r="A2" s="3" t="s">
        <v>3</v>
      </c>
      <c r="B2" s="3"/>
      <c r="C2" s="3"/>
      <c r="D2" s="3"/>
      <c r="E2" s="3"/>
      <c r="F2" s="3"/>
      <c r="G2" s="4" t="s">
        <v>4</v>
      </c>
      <c r="H2" s="4"/>
    </row>
    <row r="3" customFormat="false" ht="12.8" hidden="false" customHeight="false" outlineLevel="0" collapsed="false">
      <c r="A3" s="5" t="s">
        <v>5</v>
      </c>
      <c r="B3" s="5"/>
      <c r="C3" s="5"/>
      <c r="D3" s="5"/>
      <c r="E3" s="5"/>
      <c r="F3" s="5"/>
      <c r="J3" s="6"/>
      <c r="K3" s="7"/>
      <c r="L3" s="7"/>
      <c r="M3" s="7"/>
    </row>
    <row r="4" customFormat="false" ht="12.8" hidden="false" customHeight="false" outlineLevel="0" collapsed="false">
      <c r="A4" s="8" t="s">
        <v>6</v>
      </c>
      <c r="B4" s="9" t="s">
        <v>7</v>
      </c>
      <c r="C4" s="9"/>
      <c r="D4" s="9"/>
      <c r="E4" s="9"/>
      <c r="F4" s="9"/>
      <c r="G4" s="9"/>
      <c r="H4" s="9"/>
      <c r="J4" s="10"/>
      <c r="K4" s="10"/>
      <c r="L4" s="10"/>
      <c r="M4" s="10"/>
    </row>
    <row r="5" customFormat="false" ht="12.8" hidden="false" customHeight="fals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J5" s="10"/>
      <c r="K5" s="10"/>
      <c r="L5" s="10"/>
      <c r="M5" s="10"/>
    </row>
    <row r="6" customFormat="false" ht="12.8" hidden="false" customHeight="false" outlineLevel="0" collapsed="false">
      <c r="A6" s="9" t="s">
        <v>9</v>
      </c>
      <c r="B6" s="9"/>
      <c r="C6" s="9"/>
      <c r="D6" s="9"/>
      <c r="E6" s="9"/>
      <c r="F6" s="9"/>
      <c r="G6" s="9"/>
      <c r="H6" s="9"/>
    </row>
    <row r="7" customFormat="false" ht="12.8" hidden="false" customHeight="false" outlineLevel="0" collapsed="false">
      <c r="A7" s="9" t="s">
        <v>10</v>
      </c>
      <c r="B7" s="9"/>
      <c r="C7" s="9"/>
      <c r="D7" s="9"/>
      <c r="E7" s="9"/>
      <c r="F7" s="9"/>
      <c r="G7" s="9"/>
      <c r="H7" s="9"/>
    </row>
    <row r="8" customFormat="false" ht="12.75" hidden="false" customHeight="true" outlineLevel="0" collapsed="false">
      <c r="A8" s="9" t="s">
        <v>11</v>
      </c>
      <c r="B8" s="9"/>
      <c r="C8" s="9"/>
      <c r="D8" s="9"/>
      <c r="E8" s="9"/>
      <c r="F8" s="9"/>
      <c r="G8" s="9"/>
      <c r="H8" s="9"/>
    </row>
    <row r="9" customFormat="false" ht="12.75" hidden="false" customHeight="true" outlineLevel="0" collapsed="false"/>
    <row r="10" customFormat="false" ht="12.8" hidden="false" customHeight="false" outlineLevel="0" collapsed="false">
      <c r="A10" s="12" t="s">
        <v>12</v>
      </c>
      <c r="B10" s="12"/>
      <c r="C10" s="12"/>
      <c r="D10" s="12"/>
      <c r="E10" s="12"/>
      <c r="F10" s="12"/>
      <c r="G10" s="12"/>
    </row>
    <row r="11" customFormat="false" ht="12.8" hidden="false" customHeight="false" outlineLevel="0" collapsed="false">
      <c r="A11" s="13" t="s">
        <v>13</v>
      </c>
      <c r="B11" s="13" t="s">
        <v>14</v>
      </c>
      <c r="C11" s="14" t="s">
        <v>15</v>
      </c>
      <c r="D11" s="9"/>
      <c r="E11" s="9"/>
      <c r="F11" s="9"/>
      <c r="G11" s="9"/>
      <c r="K11" s="15"/>
    </row>
    <row r="12" customFormat="false" ht="12.8" hidden="false" customHeight="false" outlineLevel="0" collapsed="false">
      <c r="A12" s="16" t="n">
        <f aca="false">'2. Calibration'!A20</f>
        <v>5</v>
      </c>
      <c r="B12" s="16" t="n">
        <f aca="false">'2. Calibration'!B20</f>
        <v>-1.28</v>
      </c>
      <c r="C12" s="17" t="n">
        <f aca="false">'2. Calibration'!C20</f>
        <v>1.72897014749092</v>
      </c>
      <c r="D12" s="18" t="s">
        <v>16</v>
      </c>
      <c r="E12" s="18"/>
      <c r="F12" s="18"/>
      <c r="G12" s="18"/>
      <c r="K12" s="19"/>
    </row>
    <row r="13" customFormat="false" ht="12.8" hidden="false" customHeight="false" outlineLevel="0" collapsed="false">
      <c r="A13" s="9"/>
      <c r="B13" s="9"/>
      <c r="C13" s="9"/>
      <c r="D13" s="9"/>
      <c r="E13" s="9"/>
      <c r="F13" s="9"/>
      <c r="G13" s="9"/>
      <c r="K13" s="19"/>
    </row>
    <row r="14" customFormat="false" ht="12.8" hidden="false" customHeight="false" outlineLevel="0" collapsed="false">
      <c r="A14" s="20"/>
      <c r="B14" s="20"/>
      <c r="C14" s="20"/>
      <c r="D14" s="20"/>
      <c r="E14" s="20"/>
      <c r="F14" s="20"/>
      <c r="G14" s="20"/>
      <c r="H14" s="21"/>
      <c r="K14" s="19"/>
    </row>
    <row r="15" customFormat="false" ht="12.8" hidden="false" customHeight="false" outlineLevel="0" collapsed="false">
      <c r="A15" s="9"/>
      <c r="B15" s="9"/>
      <c r="C15" s="9"/>
      <c r="D15" s="9"/>
      <c r="E15" s="9"/>
      <c r="F15" s="9"/>
      <c r="G15" s="9"/>
      <c r="H15" s="22"/>
      <c r="K15" s="19"/>
    </row>
    <row r="16" customFormat="false" ht="12.8" hidden="false" customHeight="false" outlineLevel="0" collapsed="false">
      <c r="A16" s="23" t="s">
        <v>17</v>
      </c>
      <c r="B16" s="23"/>
      <c r="C16" s="23"/>
      <c r="D16" s="23"/>
      <c r="E16" s="23"/>
      <c r="F16" s="23"/>
      <c r="G16" s="23"/>
      <c r="H16" s="22"/>
      <c r="K16" s="19"/>
    </row>
    <row r="17" customFormat="false" ht="12.8" hidden="false" customHeight="false" outlineLevel="0" collapsed="false">
      <c r="A17" s="24" t="s">
        <v>18</v>
      </c>
      <c r="B17" s="20"/>
      <c r="C17" s="25"/>
      <c r="D17" s="26"/>
      <c r="H17" s="22"/>
      <c r="K17" s="19"/>
    </row>
    <row r="18" customFormat="false" ht="12.8" hidden="false" customHeight="false" outlineLevel="0" collapsed="false">
      <c r="A18" s="27" t="n">
        <f aca="false">'2. Calibration'!A23</f>
        <v>6280</v>
      </c>
      <c r="B18" s="28" t="s">
        <v>19</v>
      </c>
      <c r="C18" s="28"/>
      <c r="D18" s="29"/>
      <c r="E18" s="14" t="s">
        <v>20</v>
      </c>
      <c r="F18" s="30" t="str">
        <f aca="false">'2. Calibration'!I20</f>
        <v>CdS 1</v>
      </c>
      <c r="G18" s="30"/>
      <c r="H18" s="22"/>
      <c r="K18" s="19"/>
      <c r="L18" s="31"/>
    </row>
    <row r="19" customFormat="false" ht="12.8" hidden="false" customHeight="false" outlineLevel="0" collapsed="false">
      <c r="A19" s="9"/>
      <c r="B19" s="9"/>
      <c r="C19" s="9"/>
      <c r="D19" s="9"/>
      <c r="E19" s="9"/>
      <c r="F19" s="9"/>
      <c r="G19" s="9"/>
      <c r="H19" s="22"/>
      <c r="K19" s="19"/>
    </row>
    <row r="20" customFormat="false" ht="12.8" hidden="false" customHeight="false" outlineLevel="0" collapsed="false">
      <c r="A20" s="23" t="s">
        <v>21</v>
      </c>
      <c r="B20" s="23"/>
      <c r="C20" s="23"/>
      <c r="D20" s="23"/>
      <c r="E20" s="23"/>
      <c r="F20" s="23"/>
      <c r="G20" s="23"/>
      <c r="H20" s="22"/>
      <c r="K20" s="19"/>
    </row>
    <row r="21" customFormat="false" ht="12.8" hidden="false" customHeight="false" outlineLevel="0" collapsed="false">
      <c r="A21" s="32" t="s">
        <v>22</v>
      </c>
      <c r="B21" s="33" t="s">
        <v>23</v>
      </c>
      <c r="C21" s="26"/>
      <c r="D21" s="26"/>
      <c r="E21" s="26"/>
      <c r="F21" s="26"/>
      <c r="G21" s="26"/>
      <c r="H21" s="22"/>
      <c r="K21" s="19"/>
    </row>
    <row r="22" customFormat="false" ht="12.8" hidden="false" customHeight="false" outlineLevel="0" collapsed="false">
      <c r="A22" s="34" t="n">
        <v>10500</v>
      </c>
      <c r="B22" s="35" t="n">
        <f aca="false">0.301*LOG(A22/$A$18,$C$12)</f>
        <v>0.282572160982019</v>
      </c>
      <c r="C22" s="36" t="s">
        <v>24</v>
      </c>
      <c r="D22" s="36"/>
      <c r="E22" s="36"/>
      <c r="F22" s="36"/>
      <c r="G22" s="36"/>
      <c r="H22" s="37"/>
      <c r="K22" s="19"/>
    </row>
    <row r="23" customFormat="false" ht="12.8" hidden="false" customHeight="false" outlineLevel="0" collapsed="false">
      <c r="A23" s="38"/>
      <c r="B23" s="38"/>
      <c r="C23" s="38"/>
      <c r="D23" s="38"/>
      <c r="E23" s="38"/>
      <c r="F23" s="38"/>
      <c r="G23" s="38"/>
      <c r="H23" s="22"/>
      <c r="K23" s="19"/>
    </row>
    <row r="24" customFormat="false" ht="12.8" hidden="false" customHeight="false" outlineLevel="0" collapsed="false">
      <c r="A24" s="38"/>
      <c r="B24" s="38"/>
      <c r="C24" s="38"/>
      <c r="D24" s="38"/>
      <c r="E24" s="38"/>
      <c r="F24" s="38"/>
      <c r="G24" s="38"/>
      <c r="H24" s="22"/>
      <c r="K24" s="19"/>
    </row>
    <row r="25" customFormat="false" ht="12.8" hidden="false" customHeight="false" outlineLevel="0" collapsed="false">
      <c r="A25" s="39" t="s">
        <v>25</v>
      </c>
      <c r="B25" s="39"/>
      <c r="C25" s="39"/>
      <c r="D25" s="39"/>
      <c r="E25" s="39"/>
      <c r="F25" s="39"/>
      <c r="G25" s="39"/>
      <c r="H25" s="22"/>
      <c r="K25" s="19"/>
    </row>
    <row r="26" customFormat="false" ht="12.8" hidden="false" customHeight="false" outlineLevel="0" collapsed="false">
      <c r="A26" s="23" t="s">
        <v>26</v>
      </c>
      <c r="B26" s="23"/>
      <c r="C26" s="23"/>
      <c r="D26" s="23"/>
      <c r="E26" s="23"/>
      <c r="F26" s="23"/>
      <c r="G26" s="23"/>
      <c r="H26" s="21"/>
      <c r="K26" s="19"/>
    </row>
    <row r="27" customFormat="false" ht="12.8" hidden="false" customHeight="false" outlineLevel="0" collapsed="false">
      <c r="A27" s="32" t="s">
        <v>22</v>
      </c>
      <c r="B27" s="24" t="s">
        <v>27</v>
      </c>
      <c r="C27" s="40" t="s">
        <v>28</v>
      </c>
      <c r="D27" s="40"/>
      <c r="E27" s="40"/>
      <c r="F27" s="40"/>
      <c r="G27" s="40"/>
      <c r="K27" s="19"/>
    </row>
    <row r="28" customFormat="false" ht="12.8" hidden="false" customHeight="false" outlineLevel="0" collapsed="false">
      <c r="A28" s="34" t="n">
        <v>55700</v>
      </c>
      <c r="B28" s="33" t="n">
        <f aca="false">0.301*LOG(A28/$A$18,$C$12) - $B$22</f>
        <v>0.917308266891297</v>
      </c>
      <c r="C28" s="41" t="s">
        <v>29</v>
      </c>
      <c r="D28" s="41"/>
      <c r="E28" s="41"/>
      <c r="F28" s="41"/>
      <c r="G28" s="41"/>
      <c r="K28" s="19"/>
    </row>
    <row r="29" customFormat="false" ht="12.8" hidden="false" customHeight="false" outlineLevel="0" collapsed="false">
      <c r="A29" s="9"/>
      <c r="B29" s="9"/>
      <c r="C29" s="42" t="s">
        <v>30</v>
      </c>
      <c r="D29" s="42"/>
      <c r="E29" s="42"/>
      <c r="F29" s="42"/>
      <c r="G29" s="42"/>
      <c r="K29" s="19"/>
    </row>
    <row r="30" customFormat="false" ht="12.8" hidden="false" customHeight="false" outlineLevel="0" collapsed="false">
      <c r="A30" s="23" t="s">
        <v>31</v>
      </c>
      <c r="B30" s="23"/>
      <c r="C30" s="23"/>
      <c r="D30" s="23"/>
      <c r="E30" s="23"/>
      <c r="F30" s="23"/>
      <c r="G30" s="23"/>
      <c r="H30" s="22"/>
      <c r="K30" s="19"/>
    </row>
    <row r="31" customFormat="false" ht="12.8" hidden="false" customHeight="false" outlineLevel="0" collapsed="false">
      <c r="A31" s="32" t="s">
        <v>22</v>
      </c>
      <c r="B31" s="24" t="s">
        <v>27</v>
      </c>
      <c r="C31" s="20"/>
      <c r="D31" s="20"/>
      <c r="E31" s="20"/>
      <c r="F31" s="20"/>
      <c r="G31" s="20"/>
      <c r="H31" s="22"/>
      <c r="K31" s="19"/>
    </row>
    <row r="32" customFormat="false" ht="12.8" hidden="false" customHeight="false" outlineLevel="0" collapsed="false">
      <c r="A32" s="34" t="n">
        <v>200000</v>
      </c>
      <c r="B32" s="33" t="n">
        <f aca="false">0.301*LOG(A32/$A$18,$C$12) - $B$22</f>
        <v>1.62006858277968</v>
      </c>
      <c r="C32" s="43" t="s">
        <v>29</v>
      </c>
      <c r="D32" s="43"/>
      <c r="E32" s="43"/>
      <c r="F32" s="43"/>
      <c r="G32" s="43"/>
      <c r="K32" s="19"/>
    </row>
    <row r="33" customFormat="false" ht="12.8" hidden="false" customHeight="false" outlineLevel="0" collapsed="false">
      <c r="H33" s="44"/>
      <c r="I33" s="45"/>
      <c r="J33" s="46"/>
      <c r="K33" s="19"/>
    </row>
    <row r="34" customFormat="false" ht="12.8" hidden="false" customHeight="false" outlineLevel="0" collapsed="false">
      <c r="A34" s="23" t="s">
        <v>32</v>
      </c>
      <c r="B34" s="23"/>
      <c r="C34" s="23"/>
      <c r="D34" s="23"/>
      <c r="E34" s="23"/>
      <c r="F34" s="23"/>
      <c r="G34" s="23"/>
      <c r="H34" s="22"/>
    </row>
    <row r="35" customFormat="false" ht="12.8" hidden="false" customHeight="false" outlineLevel="0" collapsed="false">
      <c r="A35" s="32" t="s">
        <v>22</v>
      </c>
      <c r="B35" s="24" t="s">
        <v>27</v>
      </c>
      <c r="C35" s="20"/>
      <c r="D35" s="20"/>
      <c r="E35" s="20"/>
      <c r="F35" s="20"/>
      <c r="G35" s="20"/>
      <c r="H35" s="22"/>
    </row>
    <row r="36" customFormat="false" ht="12.8" hidden="false" customHeight="false" outlineLevel="0" collapsed="false">
      <c r="A36" s="34" t="n">
        <v>47896</v>
      </c>
      <c r="B36" s="33" t="n">
        <f aca="false">0.301*LOG(A36/$A$18,$C$12) - $B$22</f>
        <v>0.834325177393989</v>
      </c>
      <c r="C36" s="43" t="s">
        <v>29</v>
      </c>
      <c r="D36" s="43"/>
      <c r="E36" s="43"/>
      <c r="F36" s="43"/>
      <c r="G36" s="43"/>
      <c r="J36" s="47"/>
    </row>
    <row r="38" customFormat="false" ht="12.8" hidden="false" customHeight="false" outlineLevel="0" collapsed="false">
      <c r="A38" s="23" t="s">
        <v>33</v>
      </c>
      <c r="B38" s="23"/>
      <c r="C38" s="23"/>
      <c r="D38" s="23"/>
      <c r="E38" s="23"/>
      <c r="F38" s="23"/>
      <c r="G38" s="23"/>
      <c r="H38" s="22"/>
    </row>
    <row r="39" customFormat="false" ht="12.8" hidden="false" customHeight="false" outlineLevel="0" collapsed="false">
      <c r="A39" s="32" t="s">
        <v>22</v>
      </c>
      <c r="B39" s="24" t="s">
        <v>27</v>
      </c>
      <c r="C39" s="20"/>
      <c r="D39" s="20"/>
      <c r="E39" s="20"/>
      <c r="F39" s="20"/>
      <c r="G39" s="20"/>
      <c r="H39" s="22"/>
    </row>
    <row r="40" customFormat="false" ht="12.8" hidden="false" customHeight="false" outlineLevel="0" collapsed="false">
      <c r="A40" s="34" t="n">
        <v>185000</v>
      </c>
      <c r="B40" s="33" t="n">
        <f aca="false">0.301*LOG(A40/$A$18,$C$12) - $B$22</f>
        <v>1.57720956508878</v>
      </c>
      <c r="C40" s="43" t="s">
        <v>29</v>
      </c>
      <c r="D40" s="43"/>
      <c r="E40" s="43"/>
      <c r="F40" s="43"/>
      <c r="G40" s="43"/>
      <c r="J40" s="47"/>
    </row>
    <row r="41" customFormat="false" ht="12.8" hidden="false" customHeight="false" outlineLevel="0" collapsed="false">
      <c r="A41" s="9"/>
      <c r="B41" s="9"/>
      <c r="C41" s="9"/>
      <c r="D41" s="9"/>
      <c r="E41" s="9"/>
      <c r="F41" s="9"/>
      <c r="G41" s="9"/>
    </row>
    <row r="43" customFormat="false" ht="12.8" hidden="false" customHeight="false" outlineLevel="0" collapsed="false">
      <c r="G43" s="7"/>
      <c r="H43" s="7"/>
    </row>
    <row r="44" customFormat="false" ht="12.8" hidden="false" customHeight="false" outlineLevel="0" collapsed="false">
      <c r="G44" s="7"/>
      <c r="H44" s="7"/>
    </row>
    <row r="45" customFormat="false" ht="12.8" hidden="false" customHeight="false" outlineLevel="0" collapsed="false">
      <c r="G45" s="7"/>
      <c r="H45" s="7"/>
    </row>
    <row r="46" customFormat="false" ht="12.8" hidden="false" customHeight="false" outlineLevel="0" collapsed="false">
      <c r="G46" s="7"/>
      <c r="H46" s="7"/>
    </row>
    <row r="47" customFormat="false" ht="12.8" hidden="false" customHeight="false" outlineLevel="0" collapsed="false">
      <c r="A47" s="48"/>
      <c r="B47" s="19"/>
      <c r="C47" s="49"/>
      <c r="D47" s="49"/>
      <c r="E47" s="50"/>
      <c r="F47" s="50"/>
      <c r="G47" s="7"/>
      <c r="H47" s="7"/>
    </row>
    <row r="48" customFormat="false" ht="12.8" hidden="false" customHeight="false" outlineLevel="0" collapsed="false">
      <c r="A48" s="48"/>
      <c r="B48" s="19"/>
      <c r="C48" s="49"/>
      <c r="D48" s="49"/>
      <c r="E48" s="50"/>
      <c r="F48" s="50"/>
      <c r="G48" s="7"/>
      <c r="H48" s="7"/>
    </row>
    <row r="49" customFormat="false" ht="12.8" hidden="false" customHeight="false" outlineLevel="0" collapsed="false">
      <c r="A49" s="48"/>
      <c r="B49" s="19"/>
      <c r="C49" s="49"/>
      <c r="D49" s="49"/>
      <c r="E49" s="50"/>
      <c r="F49" s="50"/>
      <c r="G49" s="7"/>
      <c r="H49" s="7"/>
    </row>
    <row r="50" customFormat="false" ht="12.8" hidden="false" customHeight="false" outlineLevel="0" collapsed="false">
      <c r="A50" s="48"/>
      <c r="B50" s="19"/>
      <c r="C50" s="15"/>
      <c r="D50" s="15"/>
      <c r="E50" s="50"/>
      <c r="F50" s="50"/>
      <c r="G50" s="7"/>
      <c r="H50" s="7"/>
    </row>
    <row r="51" customFormat="false" ht="12.8" hidden="false" customHeight="false" outlineLevel="0" collapsed="false">
      <c r="A51" s="48"/>
      <c r="B51" s="19"/>
      <c r="C51" s="45"/>
      <c r="D51" s="46"/>
      <c r="E51" s="50"/>
      <c r="F51" s="50"/>
      <c r="G51" s="7"/>
      <c r="H51" s="7"/>
    </row>
    <row r="52" customFormat="false" ht="12.8" hidden="false" customHeight="false" outlineLevel="0" collapsed="false">
      <c r="A52" s="48"/>
      <c r="B52" s="19"/>
      <c r="C52" s="45"/>
      <c r="D52" s="46"/>
      <c r="E52" s="50"/>
      <c r="F52" s="50"/>
      <c r="G52" s="7"/>
      <c r="H52" s="7"/>
    </row>
    <row r="53" customFormat="false" ht="12.8" hidden="false" customHeight="false" outlineLevel="0" collapsed="false">
      <c r="A53" s="51" t="s">
        <v>34</v>
      </c>
      <c r="B53" s="51" t="s">
        <v>35</v>
      </c>
      <c r="C53" s="51" t="s">
        <v>36</v>
      </c>
      <c r="D53" s="52"/>
      <c r="G53" s="7"/>
      <c r="H53" s="7"/>
    </row>
    <row r="54" customFormat="false" ht="12.8" hidden="false" customHeight="false" outlineLevel="0" collapsed="false">
      <c r="A54" s="53" t="s">
        <v>37</v>
      </c>
      <c r="B54" s="53" t="n">
        <v>1.77</v>
      </c>
      <c r="C54" s="53" t="s">
        <v>38</v>
      </c>
      <c r="D54" s="53" t="n">
        <v>880</v>
      </c>
      <c r="G54" s="7"/>
      <c r="H54" s="7"/>
    </row>
    <row r="55" customFormat="false" ht="12.8" hidden="false" customHeight="false" outlineLevel="0" collapsed="false">
      <c r="A55" s="52" t="s">
        <v>39</v>
      </c>
      <c r="B55" s="52"/>
      <c r="C55" s="52"/>
      <c r="D55" s="52"/>
      <c r="G55" s="7"/>
      <c r="H55" s="7"/>
    </row>
    <row r="56" customFormat="false" ht="12.8" hidden="false" customHeight="false" outlineLevel="0" collapsed="false">
      <c r="A56" s="54" t="s">
        <v>13</v>
      </c>
      <c r="B56" s="54" t="s">
        <v>14</v>
      </c>
      <c r="D56" s="55" t="s">
        <v>40</v>
      </c>
      <c r="E56" s="56"/>
      <c r="G56" s="7"/>
      <c r="H56" s="7"/>
    </row>
    <row r="57" customFormat="false" ht="12.8" hidden="false" customHeight="false" outlineLevel="0" collapsed="false">
      <c r="A57" s="54" t="n">
        <v>6.695</v>
      </c>
      <c r="B57" s="54" t="n">
        <v>-1.214</v>
      </c>
      <c r="C57" s="56"/>
      <c r="D57" s="55" t="n">
        <v>2</v>
      </c>
      <c r="E57" s="0" t="n">
        <v>0.015</v>
      </c>
      <c r="G57" s="7"/>
      <c r="H57" s="7"/>
    </row>
    <row r="58" customFormat="false" ht="12.8" hidden="false" customHeight="false" outlineLevel="0" collapsed="false">
      <c r="A58" s="57" t="s">
        <v>41</v>
      </c>
      <c r="B58" s="57" t="s">
        <v>42</v>
      </c>
      <c r="C58" s="57"/>
      <c r="D58" s="57" t="s">
        <v>43</v>
      </c>
      <c r="G58" s="7"/>
      <c r="H58" s="7"/>
    </row>
    <row r="59" customFormat="false" ht="12.8" hidden="false" customHeight="false" outlineLevel="0" collapsed="false">
      <c r="A59" s="58" t="s">
        <v>44</v>
      </c>
      <c r="B59" s="58"/>
      <c r="C59" s="58"/>
      <c r="D59" s="58"/>
      <c r="E59" s="58"/>
      <c r="F59" s="58"/>
      <c r="G59" s="7"/>
      <c r="H59" s="7"/>
    </row>
    <row r="60" customFormat="false" ht="12.8" hidden="false" customHeight="false" outlineLevel="0" collapsed="false">
      <c r="A60" s="59" t="s">
        <v>45</v>
      </c>
      <c r="B60" s="59"/>
      <c r="C60" s="59"/>
      <c r="D60" s="59"/>
      <c r="E60" s="59"/>
      <c r="F60" s="59"/>
      <c r="G60" s="7"/>
      <c r="H60" s="7"/>
    </row>
    <row r="61" customFormat="false" ht="12.8" hidden="false" customHeight="false" outlineLevel="0" collapsed="false">
      <c r="A61" s="4" t="s">
        <v>46</v>
      </c>
      <c r="B61" s="53" t="s">
        <v>47</v>
      </c>
      <c r="C61" s="53" t="s">
        <v>48</v>
      </c>
      <c r="D61" s="53" t="s">
        <v>49</v>
      </c>
      <c r="E61" s="60" t="s">
        <v>50</v>
      </c>
      <c r="F61" s="14" t="s">
        <v>51</v>
      </c>
      <c r="G61" s="7"/>
      <c r="H61" s="7"/>
    </row>
    <row r="62" customFormat="false" ht="12.8" hidden="false" customHeight="false" outlineLevel="0" collapsed="false">
      <c r="A62" s="61" t="n">
        <f aca="false">D54</f>
        <v>880</v>
      </c>
      <c r="B62" s="62" t="n">
        <f aca="false">LOG(A62)</f>
        <v>2.94448267215017</v>
      </c>
      <c r="C62" s="63" t="n">
        <f aca="false">$A$57+$B$57*B62</f>
        <v>3.1203980360097</v>
      </c>
      <c r="D62" s="64" t="n">
        <f aca="false">10^C62</f>
        <v>1319.46549022248</v>
      </c>
      <c r="E62" s="65" t="n">
        <f aca="false">LOG(D62*100/$D$57,2)</f>
        <v>16.0095940928267</v>
      </c>
      <c r="F62" s="65" t="n">
        <v>0</v>
      </c>
      <c r="G62" s="7"/>
      <c r="H62" s="7"/>
    </row>
    <row r="63" customFormat="false" ht="12.8" hidden="false" customHeight="false" outlineLevel="0" collapsed="false">
      <c r="A63" s="61" t="n">
        <f aca="false">A62*$B$54</f>
        <v>1557.6</v>
      </c>
      <c r="B63" s="62" t="n">
        <f aca="false">LOG(A63)</f>
        <v>3.19245593851198</v>
      </c>
      <c r="C63" s="63" t="n">
        <f aca="false">$A$57+$B$57*B63</f>
        <v>2.81935849064646</v>
      </c>
      <c r="D63" s="64" t="n">
        <f aca="false">10^C63</f>
        <v>659.71823841061</v>
      </c>
      <c r="E63" s="65" t="n">
        <f aca="false">LOG(D63*100/$D$57,2)</f>
        <v>15.0095623694124</v>
      </c>
      <c r="F63" s="65" t="n">
        <f aca="false">F62-1</f>
        <v>-1</v>
      </c>
      <c r="G63" s="7"/>
      <c r="H63" s="7"/>
    </row>
    <row r="64" customFormat="false" ht="12.8" hidden="false" customHeight="false" outlineLevel="0" collapsed="false">
      <c r="A64" s="61" t="n">
        <f aca="false">A63*$B$54</f>
        <v>2756.952</v>
      </c>
      <c r="B64" s="62" t="n">
        <f aca="false">LOG(A64)</f>
        <v>3.44042920487378</v>
      </c>
      <c r="C64" s="63" t="n">
        <f aca="false">$A$57+$B$57*B64</f>
        <v>2.51831894528323</v>
      </c>
      <c r="D64" s="64" t="n">
        <f aca="false">10^C64</f>
        <v>329.851866014481</v>
      </c>
      <c r="E64" s="65" t="n">
        <f aca="false">LOG(D64*100/$D$57,2)</f>
        <v>14.0095306459982</v>
      </c>
      <c r="F64" s="65" t="n">
        <f aca="false">F63-1</f>
        <v>-2</v>
      </c>
      <c r="G64" s="7"/>
      <c r="H64" s="7"/>
    </row>
    <row r="65" customFormat="false" ht="12.8" hidden="false" customHeight="false" outlineLevel="0" collapsed="false">
      <c r="A65" s="66" t="n">
        <f aca="false">A64*$B$54</f>
        <v>4879.80504</v>
      </c>
      <c r="B65" s="62" t="n">
        <f aca="false">LOG(A65)</f>
        <v>3.68840247123559</v>
      </c>
      <c r="C65" s="63" t="n">
        <f aca="false">$A$57+$B$57*B65</f>
        <v>2.21727939992</v>
      </c>
      <c r="D65" s="64" t="n">
        <f aca="false">10^C65</f>
        <v>164.922306491573</v>
      </c>
      <c r="E65" s="65" t="n">
        <f aca="false">LOG(D65*100/$D$57,2)</f>
        <v>13.009498922584</v>
      </c>
      <c r="F65" s="65" t="n">
        <f aca="false">F64-1</f>
        <v>-3</v>
      </c>
      <c r="G65" s="7"/>
      <c r="H65" s="7"/>
    </row>
    <row r="66" customFormat="false" ht="12.8" hidden="false" customHeight="false" outlineLevel="0" collapsed="false">
      <c r="A66" s="66" t="n">
        <f aca="false">A65*$B$54</f>
        <v>8637.2549208</v>
      </c>
      <c r="B66" s="62" t="n">
        <f aca="false">LOG(A66)</f>
        <v>3.93637573759739</v>
      </c>
      <c r="C66" s="63" t="n">
        <f aca="false">$A$57+$B$57*B66</f>
        <v>1.91623985455676</v>
      </c>
      <c r="D66" s="64" t="n">
        <f aca="false">10^C66</f>
        <v>82.4593400278241</v>
      </c>
      <c r="E66" s="65" t="n">
        <f aca="false">LOG(D66*100/$D$57,2)</f>
        <v>12.0094671991697</v>
      </c>
      <c r="F66" s="65" t="n">
        <f aca="false">F65-1</f>
        <v>-4</v>
      </c>
      <c r="G66" s="7"/>
      <c r="H66" s="7"/>
    </row>
    <row r="67" customFormat="false" ht="12.8" hidden="false" customHeight="false" outlineLevel="0" collapsed="false">
      <c r="A67" s="66" t="n">
        <f aca="false">A66*$B$54</f>
        <v>15287.941209816</v>
      </c>
      <c r="B67" s="62" t="n">
        <f aca="false">LOG(A67)</f>
        <v>4.1843490039592</v>
      </c>
      <c r="C67" s="63" t="n">
        <f aca="false">$A$57+$B$57*B67</f>
        <v>1.61520030919353</v>
      </c>
      <c r="D67" s="64" t="n">
        <f aca="false">10^C67</f>
        <v>41.2287634248659</v>
      </c>
      <c r="E67" s="65" t="n">
        <f aca="false">LOG(D67*100/$D$57,2)</f>
        <v>11.0094354757555</v>
      </c>
      <c r="F67" s="65" t="n">
        <f aca="false">F66-1</f>
        <v>-5</v>
      </c>
      <c r="G67" s="7"/>
      <c r="H67" s="7"/>
    </row>
    <row r="68" customFormat="false" ht="12.8" hidden="false" customHeight="false" outlineLevel="0" collapsed="false">
      <c r="A68" s="66" t="n">
        <f aca="false">A67*$B$54</f>
        <v>27059.6559413743</v>
      </c>
      <c r="B68" s="62" t="n">
        <f aca="false">LOG(A68)</f>
        <v>4.43232227032101</v>
      </c>
      <c r="C68" s="63" t="n">
        <f aca="false">$A$57+$B$57*B68</f>
        <v>1.3141607638303</v>
      </c>
      <c r="D68" s="64" t="n">
        <f aca="false">10^C68</f>
        <v>20.6139284278773</v>
      </c>
      <c r="E68" s="65" t="n">
        <f aca="false">LOG(D68*100/$D$57,2)</f>
        <v>10.0094037523412</v>
      </c>
      <c r="F68" s="65" t="n">
        <f aca="false">F67-1</f>
        <v>-6</v>
      </c>
    </row>
    <row r="69" customFormat="false" ht="12.8" hidden="false" customHeight="false" outlineLevel="0" collapsed="false">
      <c r="A69" s="66" t="n">
        <f aca="false">A68*$B$54</f>
        <v>47895.5910162325</v>
      </c>
      <c r="B69" s="62" t="n">
        <f aca="false">LOG(A69)</f>
        <v>4.68029553668282</v>
      </c>
      <c r="C69" s="63" t="n">
        <f aca="false">$A$57+$B$57*B69</f>
        <v>1.01312121846706</v>
      </c>
      <c r="D69" s="64" t="n">
        <f aca="false">10^C69</f>
        <v>10.3067375766444</v>
      </c>
      <c r="E69" s="65" t="n">
        <f aca="false">LOG(D69*100/$D$57,2)</f>
        <v>9.00937202892698</v>
      </c>
      <c r="F69" s="65" t="n">
        <f aca="false">F68-1</f>
        <v>-7</v>
      </c>
    </row>
    <row r="70" customFormat="false" ht="12.8" hidden="false" customHeight="false" outlineLevel="0" collapsed="false">
      <c r="A70" s="66" t="n">
        <f aca="false">A69*$B$54</f>
        <v>84775.1960987316</v>
      </c>
      <c r="B70" s="62" t="n">
        <f aca="false">LOG(A70)</f>
        <v>4.92826880304462</v>
      </c>
      <c r="C70" s="63" t="n">
        <f aca="false">$A$57+$B$57*B70</f>
        <v>0.71208167310383</v>
      </c>
      <c r="D70" s="64" t="n">
        <f aca="false">10^C70</f>
        <v>5.15325547216683</v>
      </c>
      <c r="E70" s="65" t="n">
        <f aca="false">LOG(D70*100/$D$57,2)</f>
        <v>8.00934030551274</v>
      </c>
      <c r="F70" s="65" t="n">
        <f aca="false">F69-1</f>
        <v>-8</v>
      </c>
    </row>
  </sheetData>
  <mergeCells count="42">
    <mergeCell ref="A1:F1"/>
    <mergeCell ref="A2:F2"/>
    <mergeCell ref="G2:H2"/>
    <mergeCell ref="A3:F3"/>
    <mergeCell ref="B4:H4"/>
    <mergeCell ref="A5:H5"/>
    <mergeCell ref="A6:H6"/>
    <mergeCell ref="A7:H7"/>
    <mergeCell ref="A8:H8"/>
    <mergeCell ref="A10:G10"/>
    <mergeCell ref="D11:G11"/>
    <mergeCell ref="D12:G12"/>
    <mergeCell ref="A13:G13"/>
    <mergeCell ref="A14:G14"/>
    <mergeCell ref="A15:G15"/>
    <mergeCell ref="A16:G16"/>
    <mergeCell ref="B18:C18"/>
    <mergeCell ref="F18:G18"/>
    <mergeCell ref="A20:G20"/>
    <mergeCell ref="C21:G21"/>
    <mergeCell ref="C22:G22"/>
    <mergeCell ref="A23:G23"/>
    <mergeCell ref="A24:G24"/>
    <mergeCell ref="A25:G25"/>
    <mergeCell ref="A26:G26"/>
    <mergeCell ref="C27:G27"/>
    <mergeCell ref="C28:G28"/>
    <mergeCell ref="A29:B29"/>
    <mergeCell ref="C29:G29"/>
    <mergeCell ref="A30:G30"/>
    <mergeCell ref="C31:G31"/>
    <mergeCell ref="C32:G32"/>
    <mergeCell ref="C33:G33"/>
    <mergeCell ref="A34:G34"/>
    <mergeCell ref="C35:G35"/>
    <mergeCell ref="C36:G36"/>
    <mergeCell ref="A38:G38"/>
    <mergeCell ref="C39:G39"/>
    <mergeCell ref="C40:G40"/>
    <mergeCell ref="A41:G41"/>
    <mergeCell ref="A59:F59"/>
    <mergeCell ref="A60:F6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5" activeCellId="0" sqref="H25:J25"/>
    </sheetView>
  </sheetViews>
  <sheetFormatPr defaultColWidth="11.53515625" defaultRowHeight="12.8" customHeight="true" zeroHeight="false" outlineLevelRow="0" outlineLevelCol="0"/>
  <sheetData>
    <row r="1" customFormat="false" ht="15" hidden="false" customHeight="false" outlineLevel="0" collapsed="false">
      <c r="A1" s="67" t="s">
        <v>52</v>
      </c>
      <c r="B1" s="67"/>
      <c r="C1" s="67"/>
      <c r="D1" s="67"/>
      <c r="E1" s="67"/>
      <c r="F1" s="67"/>
      <c r="G1" s="67"/>
      <c r="H1" s="67"/>
      <c r="I1" s="67"/>
      <c r="J1" s="67"/>
    </row>
    <row r="3" customFormat="false" ht="15" hidden="false" customHeight="false" outlineLevel="0" collapsed="false">
      <c r="A3" s="1" t="s">
        <v>53</v>
      </c>
      <c r="B3" s="1"/>
      <c r="C3" s="1"/>
      <c r="D3" s="1"/>
      <c r="E3" s="1"/>
      <c r="F3" s="1"/>
      <c r="H3" s="2" t="n">
        <v>46010</v>
      </c>
      <c r="I3" s="68" t="s">
        <v>2</v>
      </c>
      <c r="J3" s="68"/>
    </row>
    <row r="4" customFormat="false" ht="12.8" hidden="false" customHeight="false" outlineLevel="0" collapsed="false">
      <c r="A4" s="3" t="s">
        <v>3</v>
      </c>
      <c r="B4" s="3"/>
      <c r="C4" s="3"/>
      <c r="D4" s="3"/>
      <c r="E4" s="3"/>
      <c r="F4" s="3"/>
      <c r="H4" s="4" t="s">
        <v>54</v>
      </c>
      <c r="I4" s="2" t="n">
        <v>46016</v>
      </c>
    </row>
    <row r="5" customFormat="false" ht="12.8" hidden="false" customHeight="false" outlineLevel="0" collapsed="false">
      <c r="J5" s="69"/>
      <c r="K5" s="22"/>
      <c r="L5" s="22"/>
      <c r="M5" s="22"/>
    </row>
    <row r="6" customFormat="false" ht="12.8" hidden="false" customHeight="false" outlineLevel="0" collapsed="false">
      <c r="C6" s="20"/>
      <c r="D6" s="20"/>
      <c r="E6" s="20"/>
      <c r="K6" s="21"/>
      <c r="L6" s="21"/>
      <c r="M6" s="21"/>
    </row>
    <row r="7" customFormat="false" ht="12.8" hidden="false" customHeight="false" outlineLevel="0" collapsed="false">
      <c r="A7" s="24" t="s">
        <v>55</v>
      </c>
      <c r="B7" s="24"/>
      <c r="C7" s="70" t="n">
        <v>1.2</v>
      </c>
      <c r="D7" s="71"/>
      <c r="E7" s="71"/>
      <c r="K7" s="21"/>
      <c r="L7" s="21"/>
      <c r="M7" s="21"/>
    </row>
    <row r="8" customFormat="false" ht="12.8" hidden="false" customHeight="false" outlineLevel="0" collapsed="false">
      <c r="A8" s="30" t="s">
        <v>56</v>
      </c>
      <c r="B8" s="30"/>
      <c r="C8" s="65" t="n">
        <f aca="false">LOG(10^C7,2)</f>
        <v>3.98631371386484</v>
      </c>
      <c r="D8" s="72"/>
      <c r="E8" s="72"/>
      <c r="K8" s="10"/>
      <c r="L8" s="10"/>
      <c r="M8" s="21"/>
    </row>
    <row r="9" customFormat="false" ht="12.8" hidden="false" customHeight="false" outlineLevel="0" collapsed="false">
      <c r="A9" s="30" t="s">
        <v>15</v>
      </c>
      <c r="B9" s="30"/>
      <c r="C9" s="65" t="n">
        <f aca="false">(A27/$A$23)^(1/C8)</f>
        <v>1.72897014749092</v>
      </c>
      <c r="D9" s="73" t="s">
        <v>57</v>
      </c>
      <c r="E9" s="73"/>
      <c r="F9" s="73"/>
      <c r="G9" s="73"/>
    </row>
    <row r="11" customFormat="false" ht="12.8" hidden="false" customHeight="false" outlineLevel="0" collapsed="false">
      <c r="A11" s="5" t="s">
        <v>58</v>
      </c>
      <c r="B11" s="5"/>
      <c r="C11" s="5"/>
      <c r="D11" s="5"/>
      <c r="E11" s="5"/>
      <c r="F11" s="5"/>
      <c r="G11" s="5"/>
      <c r="H11" s="5"/>
      <c r="I11" s="5"/>
      <c r="J11" s="5"/>
    </row>
    <row r="12" customFormat="false" ht="12.8" hidden="false" customHeight="false" outlineLevel="0" collapsed="false">
      <c r="A12" s="74" t="s">
        <v>59</v>
      </c>
      <c r="B12" s="74"/>
      <c r="C12" s="74"/>
      <c r="D12" s="74"/>
      <c r="E12" s="74"/>
      <c r="F12" s="74"/>
      <c r="G12" s="74"/>
      <c r="H12" s="74"/>
      <c r="I12" s="74"/>
      <c r="J12" s="74"/>
    </row>
    <row r="13" customFormat="false" ht="12.8" hidden="false" customHeight="false" outlineLevel="0" collapsed="false">
      <c r="A13" s="75" t="s">
        <v>60</v>
      </c>
      <c r="B13" s="75"/>
      <c r="C13" s="75"/>
      <c r="D13" s="75"/>
      <c r="E13" s="75"/>
      <c r="F13" s="75"/>
      <c r="G13" s="75"/>
      <c r="H13" s="75"/>
      <c r="I13" s="75"/>
      <c r="J13" s="75"/>
    </row>
    <row r="14" customFormat="false" ht="12.8" hidden="false" customHeight="false" outlineLevel="0" collapsed="false">
      <c r="A14" s="9" t="s">
        <v>61</v>
      </c>
      <c r="B14" s="9"/>
      <c r="C14" s="9"/>
      <c r="D14" s="9"/>
      <c r="E14" s="9"/>
      <c r="F14" s="9"/>
      <c r="G14" s="9"/>
      <c r="H14" s="9"/>
      <c r="I14" s="9"/>
      <c r="J14" s="9"/>
    </row>
    <row r="15" customFormat="false" ht="12.8" hidden="false" customHeight="false" outlineLevel="0" collapsed="false">
      <c r="A15" s="76" t="s">
        <v>62</v>
      </c>
      <c r="B15" s="76"/>
      <c r="C15" s="76"/>
      <c r="D15" s="76"/>
      <c r="E15" s="76"/>
      <c r="F15" s="76"/>
      <c r="G15" s="76"/>
      <c r="H15" s="76"/>
      <c r="I15" s="76"/>
      <c r="J15" s="76"/>
      <c r="K15" s="15"/>
    </row>
    <row r="16" customFormat="false" ht="12.8" hidden="false" customHeight="false" outlineLevel="0" collapsed="false">
      <c r="A16" s="76" t="s">
        <v>63</v>
      </c>
      <c r="B16" s="76"/>
      <c r="C16" s="76"/>
      <c r="D16" s="76"/>
      <c r="E16" s="76"/>
      <c r="F16" s="76"/>
      <c r="G16" s="76"/>
      <c r="H16" s="76"/>
      <c r="I16" s="76"/>
      <c r="J16" s="76"/>
      <c r="K16" s="19"/>
    </row>
    <row r="17" customFormat="false" ht="12.8" hidden="false" customHeight="false" outlineLevel="0" collapsed="false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19"/>
    </row>
    <row r="18" customFormat="false" ht="12.8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19"/>
    </row>
    <row r="19" customFormat="false" ht="12.8" hidden="false" customHeight="false" outlineLevel="0" collapsed="false">
      <c r="A19" s="13" t="s">
        <v>13</v>
      </c>
      <c r="B19" s="13" t="s">
        <v>14</v>
      </c>
      <c r="C19" s="14" t="s">
        <v>15</v>
      </c>
      <c r="D19" s="9"/>
      <c r="E19" s="9"/>
      <c r="F19" s="9"/>
      <c r="G19" s="9"/>
      <c r="H19" s="9"/>
      <c r="I19" s="9"/>
      <c r="J19" s="9"/>
      <c r="K19" s="19"/>
    </row>
    <row r="20" customFormat="false" ht="12.8" hidden="false" customHeight="false" outlineLevel="0" collapsed="false">
      <c r="A20" s="16" t="n">
        <v>5</v>
      </c>
      <c r="B20" s="16" t="n">
        <v>-1.28</v>
      </c>
      <c r="C20" s="77" t="n">
        <f aca="false">(A27/A23)^(1/C8)</f>
        <v>1.72897014749092</v>
      </c>
      <c r="H20" s="76" t="s">
        <v>64</v>
      </c>
      <c r="I20" s="78" t="s">
        <v>65</v>
      </c>
      <c r="J20" s="78"/>
      <c r="K20" s="19"/>
    </row>
    <row r="21" customFormat="false" ht="12.8" hidden="false" customHeight="false" outlineLevel="0" collapsed="false">
      <c r="A21" s="79"/>
      <c r="B21" s="79"/>
      <c r="C21" s="79"/>
      <c r="D21" s="79"/>
      <c r="E21" s="79"/>
      <c r="F21" s="79"/>
      <c r="G21" s="79"/>
      <c r="H21" s="21"/>
      <c r="I21" s="21"/>
      <c r="J21" s="21"/>
      <c r="K21" s="19"/>
    </row>
    <row r="22" customFormat="false" ht="12.8" hidden="false" customHeight="false" outlineLevel="0" collapsed="false">
      <c r="A22" s="32" t="s">
        <v>66</v>
      </c>
      <c r="B22" s="33" t="s">
        <v>23</v>
      </c>
      <c r="C22" s="80" t="s">
        <v>67</v>
      </c>
      <c r="D22" s="81"/>
      <c r="E22" s="81"/>
      <c r="F22" s="81"/>
      <c r="K22" s="19"/>
    </row>
    <row r="23" customFormat="false" ht="12.8" hidden="false" customHeight="false" outlineLevel="0" collapsed="false">
      <c r="A23" s="34" t="n">
        <v>6280</v>
      </c>
      <c r="B23" s="33" t="n">
        <f aca="false">0</f>
        <v>0</v>
      </c>
      <c r="C23" s="80"/>
      <c r="D23" s="81" t="s">
        <v>68</v>
      </c>
      <c r="E23" s="81"/>
      <c r="F23" s="81"/>
      <c r="K23" s="19"/>
    </row>
    <row r="24" customFormat="false" ht="12.8" hidden="false" customHeight="false" outlineLevel="0" collapsed="false">
      <c r="A24" s="82"/>
      <c r="B24" s="35"/>
      <c r="C24" s="80"/>
      <c r="D24" s="81"/>
      <c r="E24" s="81"/>
      <c r="F24" s="81"/>
    </row>
    <row r="25" customFormat="false" ht="12.8" hidden="false" customHeight="false" outlineLevel="0" collapsed="false">
      <c r="A25" s="34" t="n">
        <v>18200</v>
      </c>
      <c r="B25" s="33" t="n">
        <f aca="false">0.301*LOG(A25/A23,C9)</f>
        <v>0.584957737773026</v>
      </c>
      <c r="C25" s="35"/>
      <c r="D25" s="83" t="s">
        <v>69</v>
      </c>
      <c r="E25" s="83"/>
      <c r="F25" s="83"/>
      <c r="I25" s="42" t="s">
        <v>70</v>
      </c>
    </row>
    <row r="26" customFormat="false" ht="12.8" hidden="false" customHeight="false" outlineLevel="0" collapsed="false">
      <c r="A26" s="82"/>
      <c r="B26" s="35"/>
      <c r="C26" s="80"/>
      <c r="D26" s="81"/>
      <c r="E26" s="81"/>
      <c r="F26" s="81"/>
      <c r="K26" s="19"/>
    </row>
    <row r="27" customFormat="false" ht="12.8" hidden="false" customHeight="false" outlineLevel="0" collapsed="false">
      <c r="A27" s="34" t="n">
        <v>55700</v>
      </c>
      <c r="B27" s="33" t="n">
        <f aca="false">0.301*LOG(A27/A23,C9)</f>
        <v>1.19988042787332</v>
      </c>
      <c r="C27" s="84"/>
      <c r="D27" s="83" t="s">
        <v>71</v>
      </c>
      <c r="E27" s="83"/>
      <c r="F27" s="83"/>
      <c r="K27" s="19"/>
    </row>
    <row r="28" customFormat="false" ht="12.8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  <c r="J28" s="9"/>
      <c r="K28" s="19"/>
    </row>
    <row r="29" customFormat="false" ht="12.8" hidden="false" customHeight="false" outlineLevel="0" collapsed="false">
      <c r="A29" s="34" t="n">
        <v>151000</v>
      </c>
      <c r="B29" s="33" t="n">
        <f aca="false">0.301*LOG(A29/A23,C9)</f>
        <v>1.74814158646481</v>
      </c>
      <c r="C29" s="84"/>
      <c r="D29" s="83" t="s">
        <v>72</v>
      </c>
      <c r="E29" s="83"/>
      <c r="F29" s="83"/>
      <c r="G29" s="19"/>
      <c r="K29" s="19"/>
    </row>
    <row r="30" customFormat="false" ht="12.8" hidden="false" customHeight="false" outlineLevel="0" collapsed="false">
      <c r="K30" s="19"/>
    </row>
    <row r="31" customFormat="false" ht="12.8" hidden="false" customHeight="false" outlineLevel="0" collapsed="false">
      <c r="K31" s="19"/>
    </row>
    <row r="32" customFormat="false" ht="12.8" hidden="false" customHeight="false" outlineLevel="0" collapsed="false">
      <c r="A32" s="85" t="s">
        <v>73</v>
      </c>
      <c r="B32" s="85"/>
      <c r="C32" s="14" t="s">
        <v>74</v>
      </c>
      <c r="D32" s="86" t="s">
        <v>75</v>
      </c>
      <c r="E32" s="14" t="s">
        <v>76</v>
      </c>
      <c r="F32" s="86" t="s">
        <v>77</v>
      </c>
      <c r="G32" s="86"/>
      <c r="H32" s="14" t="s">
        <v>78</v>
      </c>
      <c r="I32" s="86" t="n">
        <v>120</v>
      </c>
      <c r="J32" s="86"/>
      <c r="K32" s="19"/>
    </row>
    <row r="33" customFormat="false" ht="12.8" hidden="false" customHeight="false" outlineLevel="0" collapsed="false">
      <c r="K33" s="19"/>
    </row>
    <row r="34" customFormat="false" ht="12.8" hidden="false" customHeight="false" outlineLevel="0" collapsed="false">
      <c r="A34" s="9" t="s">
        <v>79</v>
      </c>
      <c r="B34" s="9"/>
      <c r="C34" s="9"/>
      <c r="D34" s="9"/>
      <c r="E34" s="9"/>
      <c r="F34" s="9"/>
      <c r="G34" s="9"/>
      <c r="H34" s="9"/>
      <c r="I34" s="9"/>
      <c r="J34" s="9"/>
      <c r="K34" s="19"/>
    </row>
    <row r="35" customFormat="false" ht="12.8" hidden="false" customHeight="false" outlineLevel="0" collapsed="false">
      <c r="A35" s="9" t="s">
        <v>80</v>
      </c>
      <c r="B35" s="9"/>
      <c r="C35" s="9"/>
      <c r="D35" s="9"/>
      <c r="E35" s="9"/>
      <c r="F35" s="9"/>
      <c r="G35" s="9"/>
      <c r="H35" s="9"/>
      <c r="I35" s="9"/>
      <c r="J35" s="9"/>
      <c r="K35" s="19"/>
    </row>
    <row r="36" customFormat="false" ht="12.8" hidden="false" customHeight="false" outlineLevel="0" collapsed="false">
      <c r="A36" s="9" t="s">
        <v>81</v>
      </c>
      <c r="B36" s="9"/>
      <c r="C36" s="9"/>
      <c r="D36" s="9"/>
      <c r="E36" s="9"/>
      <c r="F36" s="9"/>
      <c r="G36" s="9"/>
      <c r="H36" s="9"/>
      <c r="I36" s="9"/>
      <c r="J36" s="9"/>
      <c r="K36" s="50"/>
    </row>
    <row r="37" customFormat="false" ht="12.8" hidden="false" customHeight="false" outlineLevel="0" collapsed="false">
      <c r="A37" s="87" t="s">
        <v>82</v>
      </c>
      <c r="B37" s="87"/>
      <c r="C37" s="87"/>
      <c r="D37" s="87"/>
      <c r="E37" s="87"/>
      <c r="F37" s="87"/>
      <c r="G37" s="87"/>
      <c r="H37" s="87"/>
      <c r="I37" s="87"/>
      <c r="J37" s="87"/>
      <c r="K37" s="50"/>
    </row>
    <row r="38" customFormat="false" ht="12.8" hidden="false" customHeight="false" outlineLevel="0" collapsed="false">
      <c r="A38" s="88" t="s">
        <v>83</v>
      </c>
      <c r="B38" s="88"/>
      <c r="C38" s="88"/>
      <c r="D38" s="88"/>
      <c r="E38" s="88"/>
      <c r="F38" s="88"/>
      <c r="G38" s="88"/>
      <c r="H38" s="88"/>
      <c r="I38" s="88"/>
      <c r="J38" s="88"/>
    </row>
    <row r="39" customFormat="false" ht="12.8" hidden="false" customHeight="false" outlineLevel="0" collapsed="false">
      <c r="A39" s="89" t="s">
        <v>84</v>
      </c>
      <c r="B39" s="89"/>
      <c r="C39" s="89"/>
      <c r="D39" s="89"/>
      <c r="E39" s="89"/>
      <c r="F39" s="89"/>
      <c r="G39" s="89"/>
      <c r="H39" s="89"/>
      <c r="I39" s="89"/>
      <c r="J39" s="89"/>
    </row>
  </sheetData>
  <mergeCells count="39">
    <mergeCell ref="A1:J1"/>
    <mergeCell ref="A3:F3"/>
    <mergeCell ref="I3:J3"/>
    <mergeCell ref="A4:F4"/>
    <mergeCell ref="A6:B6"/>
    <mergeCell ref="A7:B7"/>
    <mergeCell ref="A8:B8"/>
    <mergeCell ref="A9:B9"/>
    <mergeCell ref="D9:G9"/>
    <mergeCell ref="A11:J11"/>
    <mergeCell ref="A12:J12"/>
    <mergeCell ref="A13:J13"/>
    <mergeCell ref="A14:J14"/>
    <mergeCell ref="A15:J15"/>
    <mergeCell ref="A16:J16"/>
    <mergeCell ref="A17:J17"/>
    <mergeCell ref="A18:J18"/>
    <mergeCell ref="D19:J19"/>
    <mergeCell ref="I20:J20"/>
    <mergeCell ref="A21:G21"/>
    <mergeCell ref="H21:J21"/>
    <mergeCell ref="D22:F22"/>
    <mergeCell ref="D23:F23"/>
    <mergeCell ref="D24:F24"/>
    <mergeCell ref="D25:F25"/>
    <mergeCell ref="D26:F26"/>
    <mergeCell ref="D27:F27"/>
    <mergeCell ref="A28:J28"/>
    <mergeCell ref="D29:F29"/>
    <mergeCell ref="A30:E30"/>
    <mergeCell ref="A32:B32"/>
    <mergeCell ref="F32:G32"/>
    <mergeCell ref="I32:J32"/>
    <mergeCell ref="A34:J34"/>
    <mergeCell ref="A35:J35"/>
    <mergeCell ref="A36:J36"/>
    <mergeCell ref="A37:J37"/>
    <mergeCell ref="A38:J38"/>
    <mergeCell ref="A39:J3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2024-01-10T11:10:16Z</dcterms:created>
  <dc:creator>Phil Marshall</dc:creator>
  <dc:description/>
  <dc:language>en-GB</dc:language>
  <cp:lastModifiedBy/>
  <dcterms:modified xsi:type="dcterms:W3CDTF">2025-12-25T18:01:22Z</dcterms:modified>
  <cp:revision>147</cp:revision>
  <dc:subject/>
  <dc:title/>
</cp:coreProperties>
</file>