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. Densitometer" sheetId="1" state="visible" r:id="rId3"/>
    <sheet name="2. Calibration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<sst xmlns="http://schemas.openxmlformats.org/spreadsheetml/2006/main" count="118" uniqueCount="80">
  <si>
    <t xml:space="preserve">PAGE  1: CdS LIGHT CELL DENSITOMETER</t>
  </si>
  <si>
    <t xml:space="preserve">version 3.0 15/04/26 (c) b-wtechnik  P.Marshall</t>
  </si>
  <si>
    <t xml:space="preserve">YELLOW CELLS ARE DATA ENTRIES </t>
  </si>
  <si>
    <t xml:space="preserve">Parts List:</t>
  </si>
  <si>
    <t xml:space="preserve">1.     CdS densitometer with multimeter</t>
  </si>
  <si>
    <t xml:space="preserve">2.     Sample clear film, density 1.2 ( has negligible Callier Effect)</t>
  </si>
  <si>
    <t xml:space="preserve">3.     Combined two section test card, white plus 2/3 stop grey section, 63% reflectance.</t>
  </si>
  <si>
    <t xml:space="preserve">BEGIN WITH THE CALIBRATION PAGE on page 2</t>
  </si>
  <si>
    <t xml:space="preserve">  Procedure:    Leave the enlarger set up as on the calibration page</t>
  </si>
  <si>
    <t xml:space="preserve">   1. Photograph the combined white / grey card. Frame 1 at the normal exposure and frame 2, </t>
  </si>
  <si>
    <t xml:space="preserve">       6 stops less than normal.</t>
  </si>
  <si>
    <t xml:space="preserve">      Wind on an extra frame, remove the film from the camera, cut off the test frames then process</t>
  </si>
  <si>
    <t xml:space="preserve">        in a tank as normal.</t>
  </si>
  <si>
    <r>
      <rPr>
        <sz val="10"/>
        <rFont val="Arial"/>
        <family val="2"/>
      </rPr>
      <t xml:space="preserve">   (Note the “no film”  measurement is copied from the calibration page and entered in cell </t>
    </r>
    <r>
      <rPr>
        <b val="true"/>
        <sz val="10"/>
        <color rgb="FF729FCF"/>
        <rFont val="Arial"/>
        <family val="2"/>
      </rPr>
      <t xml:space="preserve">(A29)</t>
    </r>
    <r>
      <rPr>
        <sz val="10"/>
        <rFont val="Arial"/>
        <family val="2"/>
      </rPr>
      <t xml:space="preserve"> )</t>
    </r>
  </si>
  <si>
    <t xml:space="preserve">   2. There will be clear areas with just base+fog. Line up a part of the film accordingly, measure the</t>
  </si>
  <si>
    <r>
      <rPr>
        <sz val="10"/>
        <rFont val="Arial"/>
        <family val="2"/>
      </rPr>
      <t xml:space="preserve">       light level resistance and enter in</t>
    </r>
    <r>
      <rPr>
        <sz val="10"/>
        <color rgb="FF5983B0"/>
        <rFont val="Arial"/>
        <family val="2"/>
      </rPr>
      <t xml:space="preserve"> </t>
    </r>
    <r>
      <rPr>
        <b val="true"/>
        <sz val="10"/>
        <color rgb="FF5983B0"/>
        <rFont val="Arial"/>
        <family val="2"/>
      </rPr>
      <t xml:space="preserve">(A30). </t>
    </r>
  </si>
  <si>
    <t xml:space="preserve">   3. Now project test images such as highlights and shadows or images of test cards.</t>
  </si>
  <si>
    <r>
      <rPr>
        <sz val="10"/>
        <rFont val="Arial"/>
        <family val="2"/>
      </rPr>
      <t xml:space="preserve">       Place the results in the YELLOW cells </t>
    </r>
    <r>
      <rPr>
        <b val="true"/>
        <sz val="10"/>
        <color rgb="FF5983B0"/>
        <rFont val="Arial"/>
        <family val="2"/>
      </rPr>
      <t xml:space="preserve">(A36)</t>
    </r>
    <r>
      <rPr>
        <sz val="10"/>
        <rFont val="Arial"/>
        <family val="2"/>
      </rPr>
      <t xml:space="preserve"> </t>
    </r>
    <r>
      <rPr>
        <b val="true"/>
        <sz val="10"/>
        <color rgb="FF5983B0"/>
        <rFont val="Arial"/>
        <family val="2"/>
      </rPr>
      <t xml:space="preserve">,(A40), (A44)</t>
    </r>
    <r>
      <rPr>
        <sz val="10"/>
        <rFont val="Arial"/>
        <family val="2"/>
      </rPr>
      <t xml:space="preserve"> etc as in the examples below.</t>
    </r>
  </si>
  <si>
    <t xml:space="preserve">CALIBRATION DATA TRANSFERRED FROM PAGE 2</t>
  </si>
  <si>
    <t xml:space="preserve">k</t>
  </si>
  <si>
    <t xml:space="preserve">&lt;&lt;--  calibration constant, do not change here.</t>
  </si>
  <si>
    <t xml:space="preserve">Sensor</t>
  </si>
  <si>
    <t xml:space="preserve">CdS 1</t>
  </si>
  <si>
    <t xml:space="preserve">CdS Resistance</t>
  </si>
  <si>
    <t xml:space="preserve">No film reference (from Calibration page)</t>
  </si>
  <si>
    <t xml:space="preserve"> base+fog measurement    ($'2. Calibration'.G10)</t>
  </si>
  <si>
    <t xml:space="preserve">Place further results in the YELLOW cells below</t>
  </si>
  <si>
    <t xml:space="preserve">Image Measurement 1</t>
  </si>
  <si>
    <t xml:space="preserve">log Density</t>
  </si>
  <si>
    <r>
      <rPr>
        <b val="true"/>
        <sz val="8"/>
        <rFont val="Arial"/>
        <family val="2"/>
      </rPr>
      <t xml:space="preserve">     0.301*LOG(  (</t>
    </r>
    <r>
      <rPr>
        <b val="true"/>
        <sz val="8"/>
        <color rgb="FF0000FF"/>
        <rFont val="Arial"/>
        <family val="2"/>
      </rPr>
      <t xml:space="preserve">A36</t>
    </r>
    <r>
      <rPr>
        <b val="true"/>
        <sz val="8"/>
        <rFont val="Arial"/>
        <family val="2"/>
      </rPr>
      <t xml:space="preserve">/</t>
    </r>
    <r>
      <rPr>
        <b val="true"/>
        <sz val="8"/>
        <color rgb="FFFF0000"/>
        <rFont val="Arial"/>
        <family val="2"/>
      </rPr>
      <t xml:space="preserve">$A$29</t>
    </r>
    <r>
      <rPr>
        <b val="true"/>
        <sz val="8"/>
        <rFont val="Arial"/>
        <family val="2"/>
      </rPr>
      <t xml:space="preserve">),</t>
    </r>
    <r>
      <rPr>
        <b val="true"/>
        <sz val="8"/>
        <color rgb="FFFF00FF"/>
        <rFont val="Arial"/>
        <family val="2"/>
      </rPr>
      <t xml:space="preserve">$B$23</t>
    </r>
    <r>
      <rPr>
        <b val="true"/>
        <sz val="8"/>
        <rFont val="Arial"/>
        <family val="2"/>
      </rPr>
      <t xml:space="preserve">) -</t>
    </r>
    <r>
      <rPr>
        <b val="true"/>
        <sz val="8"/>
        <color rgb="FF008000"/>
        <rFont val="Arial"/>
        <family val="2"/>
      </rPr>
      <t xml:space="preserve">$C$30</t>
    </r>
  </si>
  <si>
    <t xml:space="preserve">Comments:</t>
  </si>
  <si>
    <r>
      <rPr>
        <sz val="8"/>
        <rFont val="Open Sans"/>
        <family val="2"/>
      </rPr>
      <t xml:space="preserve">This is the </t>
    </r>
    <r>
      <rPr>
        <i val="true"/>
        <sz val="8"/>
        <rFont val="Open Sans"/>
        <family val="2"/>
      </rPr>
      <t xml:space="preserve">IMAGE</t>
    </r>
    <r>
      <rPr>
        <sz val="8"/>
        <rFont val="Open Sans"/>
        <family val="2"/>
      </rPr>
      <t xml:space="preserve"> density without base+fog</t>
    </r>
  </si>
  <si>
    <t xml:space="preserve">with b+f</t>
  </si>
  <si>
    <t xml:space="preserve">Image Measurement 2</t>
  </si>
  <si>
    <t xml:space="preserve">Image Measurement 3</t>
  </si>
  <si>
    <t xml:space="preserve">Image Measurement 4</t>
  </si>
  <si>
    <t xml:space="preserve">Image Measurement 5</t>
  </si>
  <si>
    <t xml:space="preserve">Image Measurement 6</t>
  </si>
  <si>
    <t xml:space="preserve">Image Measurement 7</t>
  </si>
  <si>
    <t xml:space="preserve">Image Measurement 8</t>
  </si>
  <si>
    <t xml:space="preserve">  \photography\film\film_spreads_etc\finished_templates\cds_cell_densitometer_15_04_26_v3_test_only.ods</t>
  </si>
  <si>
    <t xml:space="preserve">PAGE 2: CALIBRATION PROCEDURE</t>
  </si>
  <si>
    <r>
      <rPr>
        <b val="true"/>
        <sz val="12"/>
        <rFont val="Arial"/>
        <family val="2"/>
      </rPr>
      <t xml:space="preserve">CdS LIGHT CELL DENSITOMETER CALIBRATION PAGE  </t>
    </r>
    <r>
      <rPr>
        <sz val="10"/>
        <rFont val="Arial"/>
        <family val="2"/>
      </rPr>
      <t xml:space="preserve"> </t>
    </r>
    <r>
      <rPr>
        <b val="true"/>
        <sz val="12"/>
        <rFont val="Arial"/>
        <family val="2"/>
      </rPr>
      <t xml:space="preserve"> </t>
    </r>
  </si>
  <si>
    <t xml:space="preserve">YELLOW CELLS ARE REQUIRED DATA ENTRIES </t>
  </si>
  <si>
    <t xml:space="preserve">Procedure:</t>
  </si>
  <si>
    <t xml:space="preserve">Set up the enlarger as if you were printing an 8x10 print from a 35 mm film.</t>
  </si>
  <si>
    <t xml:space="preserve"> Include Grade 2 filter. Record the enlarger lens height above the easel or masking frame,</t>
  </si>
  <si>
    <t xml:space="preserve"> lens type and lens settings.</t>
  </si>
  <si>
    <t xml:space="preserve">a) Enter the CdS calibration resistance provided with the CdS cell here  &gt;&gt;</t>
  </si>
  <si>
    <t xml:space="preserve">    Enter sample film density here  &gt;&gt;</t>
  </si>
  <si>
    <t xml:space="preserve"> </t>
  </si>
  <si>
    <t xml:space="preserve">                          Equivalent stops  &gt;&gt;</t>
  </si>
  <si>
    <r>
      <rPr>
        <sz val="10"/>
        <rFont val="Arial"/>
        <family val="2"/>
      </rPr>
      <t xml:space="preserve">  1. With </t>
    </r>
    <r>
      <rPr>
        <b val="true"/>
        <sz val="10"/>
        <rFont val="Arial"/>
        <family val="2"/>
      </rPr>
      <t xml:space="preserve">No Film</t>
    </r>
    <r>
      <rPr>
        <sz val="10"/>
        <rFont val="Arial"/>
        <family val="2"/>
      </rPr>
      <t xml:space="preserve"> in the film holder , place the densitometer in the centre of the easel to measure</t>
    </r>
  </si>
  <si>
    <t xml:space="preserve">      the projected light level.</t>
  </si>
  <si>
    <r>
      <rPr>
        <sz val="10"/>
        <rFont val="Arial"/>
        <family val="2"/>
      </rPr>
      <t xml:space="preserve">  2. Adjust the enlarger height to match the resistance value given with the CdS cell above </t>
    </r>
    <r>
      <rPr>
        <b val="true"/>
        <sz val="10"/>
        <color rgb="FF729FCF"/>
        <rFont val="Arial"/>
        <family val="2"/>
      </rPr>
      <t xml:space="preserve">(G10)</t>
    </r>
  </si>
  <si>
    <r>
      <rPr>
        <sz val="10"/>
        <rFont val="Arial"/>
        <family val="2"/>
      </rPr>
      <t xml:space="preserve">  3. With the </t>
    </r>
    <r>
      <rPr>
        <b val="true"/>
        <sz val="10"/>
        <rFont val="Arial"/>
        <family val="2"/>
      </rPr>
      <t xml:space="preserve">Sample Film</t>
    </r>
    <r>
      <rPr>
        <sz val="10"/>
        <rFont val="Arial"/>
        <family val="2"/>
      </rPr>
      <t xml:space="preserve"> placed in the film holder, </t>
    </r>
    <r>
      <rPr>
        <b val="true"/>
        <sz val="10"/>
        <rFont val="Arial"/>
        <family val="2"/>
      </rPr>
      <t xml:space="preserve">measure</t>
    </r>
    <r>
      <rPr>
        <sz val="10"/>
        <rFont val="Arial"/>
        <family val="2"/>
      </rPr>
      <t xml:space="preserve">, and enter into cell</t>
    </r>
    <r>
      <rPr>
        <sz val="10"/>
        <color rgb="FFC4DFFB"/>
        <rFont val="Arial"/>
        <family val="2"/>
      </rPr>
      <t xml:space="preserve"> </t>
    </r>
    <r>
      <rPr>
        <b val="true"/>
        <sz val="10"/>
        <color rgb="FF729FCF"/>
        <rFont val="Arial"/>
        <family val="2"/>
      </rPr>
      <t xml:space="preserve">(A26).</t>
    </r>
  </si>
  <si>
    <t xml:space="preserve">The calculated density should be close to 1.2</t>
  </si>
  <si>
    <t xml:space="preserve">Constant k is typically 1.748 with a sample film density of 1.2</t>
  </si>
  <si>
    <r>
      <rPr>
        <sz val="8"/>
        <rFont val="Arial"/>
        <family val="2"/>
      </rPr>
      <t xml:space="preserve">k = (</t>
    </r>
    <r>
      <rPr>
        <sz val="8"/>
        <color rgb="FF0000FF"/>
        <rFont val="Arial"/>
        <family val="2"/>
      </rPr>
      <t xml:space="preserve">A26</t>
    </r>
    <r>
      <rPr>
        <sz val="8"/>
        <rFont val="Arial"/>
        <family val="2"/>
      </rPr>
      <t xml:space="preserve">/</t>
    </r>
    <r>
      <rPr>
        <sz val="8"/>
        <color rgb="FFFF0000"/>
        <rFont val="Arial"/>
        <family val="2"/>
      </rPr>
      <t xml:space="preserve">A24</t>
    </r>
    <r>
      <rPr>
        <sz val="8"/>
        <rFont val="Arial"/>
        <family val="2"/>
      </rPr>
      <t xml:space="preserve">)^(1/</t>
    </r>
    <r>
      <rPr>
        <sz val="8"/>
        <color rgb="FFFF00FF"/>
        <rFont val="Arial"/>
        <family val="2"/>
      </rPr>
      <t xml:space="preserve">G12</t>
    </r>
    <r>
      <rPr>
        <sz val="8"/>
        <rFont val="Arial"/>
        <family val="2"/>
      </rPr>
      <t xml:space="preserve">)</t>
    </r>
  </si>
  <si>
    <t xml:space="preserve">&lt;&lt;--  calibration constants</t>
  </si>
  <si>
    <t xml:space="preserve">CdS R</t>
  </si>
  <si>
    <t xml:space="preserve">Density</t>
  </si>
  <si>
    <t xml:space="preserve">Target</t>
  </si>
  <si>
    <t xml:space="preserve">No Film Reference value</t>
  </si>
  <si>
    <r>
      <rPr>
        <sz val="10"/>
        <rFont val="Arial"/>
        <family val="2"/>
      </rPr>
      <t xml:space="preserve">Sample Film Density. Target = </t>
    </r>
    <r>
      <rPr>
        <b val="true"/>
        <sz val="10"/>
        <color rgb="FF729FCF"/>
        <rFont val="Arial"/>
        <family val="2"/>
      </rPr>
      <t xml:space="preserve">(G11)</t>
    </r>
  </si>
  <si>
    <t xml:space="preserve">Save Enlarger Settings below for your reference</t>
  </si>
  <si>
    <t xml:space="preserve">Enlarger Settings: </t>
  </si>
  <si>
    <t xml:space="preserve">Enl. Height</t>
  </si>
  <si>
    <t xml:space="preserve">11”</t>
  </si>
  <si>
    <t xml:space="preserve">Lens</t>
  </si>
  <si>
    <t xml:space="preserve">Rodenstock 80 mm</t>
  </si>
  <si>
    <t xml:space="preserve">Film Format</t>
  </si>
  <si>
    <t xml:space="preserve">35mm</t>
  </si>
  <si>
    <t xml:space="preserve">   All measurements must be made with the same enlarger settings as above so that the</t>
  </si>
  <si>
    <t xml:space="preserve">   incident light on the CdS cell is constant.</t>
  </si>
  <si>
    <t xml:space="preserve">   Because of the way the CdS cell functions, if the incident light level is changed in any way, new</t>
  </si>
  <si>
    <t xml:space="preserve">   calibration constants will have to be determined.</t>
  </si>
  <si>
    <t xml:space="preserve">Alternatively, adjust the enlarger height and / or lens aperture,  with no film or sample filter,</t>
  </si>
  <si>
    <r>
      <rPr>
        <b val="true"/>
        <i val="true"/>
        <sz val="10"/>
        <rFont val="Arial"/>
        <family val="2"/>
      </rPr>
      <t xml:space="preserve"> to the original value entered in </t>
    </r>
    <r>
      <rPr>
        <b val="true"/>
        <i val="true"/>
        <sz val="10"/>
        <color rgb="FF5983B0"/>
        <rFont val="Arial"/>
        <family val="2"/>
      </rPr>
      <t xml:space="preserve">(G10)</t>
    </r>
    <r>
      <rPr>
        <b val="true"/>
        <i val="true"/>
        <sz val="10"/>
        <rFont val="Arial"/>
        <family val="2"/>
      </rPr>
      <t xml:space="preserve"> and continue with your densitometer measurements</t>
    </r>
  </si>
  <si>
    <t xml:space="preserve">Masks, made with black card, should be used to limit unwanted light when projecting images.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</si>
</sst>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£-809]#,##0.00;[RED]\-[$£-809]#,##0.00"/>
    <numFmt numFmtId="166" formatCode="dd/mm/yy"/>
    <numFmt numFmtId="167" formatCode="0.00000"/>
    <numFmt numFmtId="168" formatCode="0.0000"/>
    <numFmt numFmtId="169" formatCode="0.0"/>
    <numFmt numFmtId="170" formatCode="0.000"/>
    <numFmt numFmtId="171" formatCode="0"/>
    <numFmt numFmtId="172" formatCode="0.0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Open Sans"/>
      <family val="2"/>
    </font>
    <font>
      <b val="true"/>
      <sz val="10"/>
      <name val="Arial"/>
      <family val="2"/>
    </font>
    <font>
      <b val="true"/>
      <sz val="10"/>
      <color rgb="FF729FCF"/>
      <name val="Arial"/>
      <family val="2"/>
    </font>
    <font>
      <sz val="10"/>
      <color rgb="FF5983B0"/>
      <name val="Arial"/>
      <family val="2"/>
    </font>
    <font>
      <b val="true"/>
      <sz val="10"/>
      <color rgb="FF5983B0"/>
      <name val="Arial"/>
      <family val="2"/>
    </font>
    <font>
      <sz val="8"/>
      <name val="Open Sans"/>
      <family val="2"/>
    </font>
    <font>
      <b val="true"/>
      <i val="true"/>
      <sz val="10"/>
      <name val="Arial"/>
      <family val="2"/>
    </font>
    <font>
      <b val="true"/>
      <sz val="8"/>
      <name val="Arial"/>
      <family val="2"/>
    </font>
    <font>
      <b val="true"/>
      <sz val="7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FF00FF"/>
      <name val="Arial"/>
      <family val="2"/>
    </font>
    <font>
      <b val="true"/>
      <sz val="8"/>
      <color rgb="FF008000"/>
      <name val="Arial"/>
      <family val="2"/>
    </font>
    <font>
      <i val="true"/>
      <sz val="8"/>
      <name val="Open Sans"/>
      <family val="2"/>
    </font>
    <font>
      <i val="true"/>
      <sz val="9"/>
      <name val="Arial"/>
      <family val="2"/>
    </font>
    <font>
      <b val="true"/>
      <sz val="8"/>
      <name val="Open Sans"/>
      <family val="2"/>
    </font>
    <font>
      <sz val="10"/>
      <name val="Open Sans"/>
      <family val="2"/>
    </font>
    <font>
      <b val="true"/>
      <sz val="10"/>
      <name val="Open Sans"/>
      <family val="2"/>
    </font>
    <font>
      <sz val="10"/>
      <color rgb="FFC4DFFB"/>
      <name val="Arial"/>
      <family val="2"/>
    </font>
    <font>
      <b val="true"/>
      <sz val="10"/>
      <color rgb="FF000000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sz val="8"/>
      <color rgb="FFFF00FF"/>
      <name val="Arial"/>
      <family val="2"/>
    </font>
    <font>
      <b val="true"/>
      <i val="true"/>
      <sz val="10"/>
      <color rgb="FF5983B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BF00"/>
        <bgColor rgb="FFFF9900"/>
      </patternFill>
    </fill>
    <fill>
      <patternFill patternType="solid">
        <fgColor rgb="FFBBE33D"/>
        <bgColor rgb="FFFFFF00"/>
      </patternFill>
    </fill>
    <fill>
      <patternFill patternType="solid">
        <fgColor rgb="FFC4DFFB"/>
        <bgColor rgb="FFCCFFFF"/>
      </patternFill>
    </fill>
    <fill>
      <patternFill patternType="solid">
        <fgColor rgb="FFFFCCCC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4DF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BBE33D"/>
      <rgbColor rgb="FFFFBF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ColWidth="11.53515625" defaultRowHeight="12.8" customHeight="false" zeroHeight="false" outlineLevelRow="0" outlineLevelCol="0"/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3"/>
    </row>
    <row r="3" customFormat="false" ht="12.8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8" hidden="false" customHeight="false" outlineLevel="0" collapsed="false">
      <c r="J4" s="5"/>
      <c r="K4" s="6"/>
      <c r="L4" s="6"/>
      <c r="M4" s="6"/>
    </row>
    <row r="5" customFormat="false" ht="12.8" hidden="false" customHeight="false" outlineLevel="0" collapsed="false">
      <c r="A5" s="7" t="s">
        <v>3</v>
      </c>
      <c r="B5" s="7"/>
      <c r="C5" s="7"/>
      <c r="D5" s="7"/>
      <c r="E5" s="7"/>
      <c r="F5" s="7"/>
      <c r="G5" s="7"/>
      <c r="J5" s="5"/>
      <c r="K5" s="6"/>
      <c r="L5" s="6"/>
      <c r="M5" s="6"/>
    </row>
    <row r="6" customFormat="false" ht="12.8" hidden="false" customHeight="false" outlineLevel="0" collapsed="false">
      <c r="A6" s="8" t="s">
        <v>4</v>
      </c>
      <c r="B6" s="8"/>
      <c r="C6" s="8"/>
      <c r="D6" s="8"/>
      <c r="E6" s="8"/>
      <c r="F6" s="8"/>
      <c r="G6" s="8"/>
      <c r="J6" s="5"/>
      <c r="K6" s="6"/>
      <c r="L6" s="6"/>
      <c r="M6" s="6"/>
    </row>
    <row r="7" customFormat="false" ht="12.8" hidden="false" customHeight="false" outlineLevel="0" collapsed="false">
      <c r="A7" s="9" t="s">
        <v>5</v>
      </c>
      <c r="B7" s="9"/>
      <c r="C7" s="9"/>
      <c r="D7" s="9"/>
      <c r="E7" s="9"/>
      <c r="F7" s="9"/>
      <c r="G7" s="9"/>
      <c r="J7" s="5"/>
      <c r="K7" s="6"/>
      <c r="L7" s="6"/>
      <c r="M7" s="6"/>
    </row>
    <row r="8" customFormat="false" ht="12.8" hidden="false" customHeight="false" outlineLevel="0" collapsed="false">
      <c r="A8" s="9" t="s">
        <v>6</v>
      </c>
      <c r="B8" s="9"/>
      <c r="C8" s="9"/>
      <c r="D8" s="9"/>
      <c r="E8" s="9"/>
      <c r="F8" s="9"/>
      <c r="G8" s="9"/>
      <c r="J8" s="5"/>
      <c r="K8" s="6"/>
      <c r="L8" s="6"/>
      <c r="M8" s="6"/>
    </row>
    <row r="9" customFormat="false" ht="12.8" hidden="false" customHeight="false" outlineLevel="0" collapsed="false">
      <c r="A9" s="10" t="s">
        <v>7</v>
      </c>
      <c r="B9" s="10"/>
      <c r="C9" s="10"/>
      <c r="D9" s="10"/>
      <c r="E9" s="10"/>
      <c r="F9" s="10"/>
      <c r="G9" s="10"/>
      <c r="J9" s="5"/>
      <c r="K9" s="6"/>
      <c r="L9" s="6"/>
      <c r="M9" s="6"/>
    </row>
    <row r="10" customFormat="false" ht="12.8" hidden="false" customHeight="false" outlineLevel="0" collapsed="false">
      <c r="A10" s="11" t="s">
        <v>8</v>
      </c>
      <c r="B10" s="11"/>
      <c r="C10" s="11"/>
      <c r="D10" s="11"/>
      <c r="E10" s="11"/>
      <c r="F10" s="11"/>
      <c r="G10" s="11"/>
      <c r="J10" s="5"/>
      <c r="K10" s="6"/>
      <c r="L10" s="6"/>
      <c r="M10" s="6"/>
    </row>
    <row r="11" customFormat="false" ht="12.8" hidden="false" customHeight="false" outlineLevel="0" collapsed="false">
      <c r="A11" s="12" t="s">
        <v>9</v>
      </c>
      <c r="B11" s="12"/>
      <c r="C11" s="12"/>
      <c r="D11" s="12"/>
      <c r="E11" s="12"/>
      <c r="F11" s="12"/>
      <c r="G11" s="12"/>
      <c r="J11" s="5"/>
      <c r="K11" s="6"/>
      <c r="L11" s="6"/>
      <c r="M11" s="6"/>
    </row>
    <row r="12" customFormat="false" ht="12.8" hidden="false" customHeight="false" outlineLevel="0" collapsed="false">
      <c r="A12" s="12" t="s">
        <v>10</v>
      </c>
      <c r="B12" s="12"/>
      <c r="C12" s="12"/>
      <c r="D12" s="12"/>
      <c r="E12" s="12"/>
      <c r="F12" s="12"/>
      <c r="G12" s="12"/>
      <c r="J12" s="5"/>
      <c r="K12" s="6"/>
      <c r="L12" s="6"/>
      <c r="M12" s="6"/>
    </row>
    <row r="13" customFormat="false" ht="12.8" hidden="false" customHeight="false" outlineLevel="0" collapsed="false">
      <c r="A13" s="12" t="s">
        <v>11</v>
      </c>
      <c r="B13" s="12"/>
      <c r="C13" s="12"/>
      <c r="D13" s="12"/>
      <c r="E13" s="12"/>
      <c r="F13" s="12"/>
      <c r="G13" s="12"/>
      <c r="H13" s="13"/>
      <c r="J13" s="14"/>
      <c r="K13" s="14"/>
      <c r="L13" s="14"/>
      <c r="M13" s="14"/>
    </row>
    <row r="14" customFormat="false" ht="12.8" hidden="false" customHeight="false" outlineLevel="0" collapsed="false">
      <c r="A14" s="12" t="s">
        <v>12</v>
      </c>
      <c r="B14" s="12"/>
      <c r="C14" s="12"/>
      <c r="D14" s="12"/>
      <c r="E14" s="12"/>
      <c r="F14" s="12"/>
      <c r="G14" s="12"/>
      <c r="J14" s="14"/>
      <c r="K14" s="14"/>
      <c r="L14" s="14"/>
      <c r="M14" s="14"/>
    </row>
    <row r="15" customFormat="false" ht="12.8" hidden="false" customHeight="false" outlineLevel="0" collapsed="false">
      <c r="A15" s="12" t="s">
        <v>13</v>
      </c>
      <c r="B15" s="12"/>
      <c r="C15" s="12"/>
      <c r="D15" s="12"/>
      <c r="E15" s="12"/>
      <c r="F15" s="12"/>
      <c r="G15" s="12"/>
      <c r="J15" s="14"/>
      <c r="K15" s="14"/>
      <c r="L15" s="14"/>
      <c r="M15" s="14"/>
    </row>
    <row r="16" customFormat="false" ht="12.8" hidden="false" customHeight="false" outlineLevel="0" collapsed="false">
      <c r="A16" s="12" t="s">
        <v>14</v>
      </c>
      <c r="B16" s="12"/>
      <c r="C16" s="12"/>
      <c r="D16" s="12"/>
      <c r="E16" s="12"/>
      <c r="F16" s="12"/>
      <c r="G16" s="12"/>
    </row>
    <row r="17" customFormat="false" ht="12.8" hidden="false" customHeight="false" outlineLevel="0" collapsed="false">
      <c r="A17" s="12" t="s">
        <v>15</v>
      </c>
      <c r="B17" s="12"/>
      <c r="C17" s="12"/>
      <c r="D17" s="12"/>
      <c r="E17" s="12"/>
      <c r="F17" s="12"/>
      <c r="G17" s="12"/>
    </row>
    <row r="18" customFormat="false" ht="12.8" hidden="false" customHeight="false" outlineLevel="0" collapsed="false">
      <c r="A18" s="12" t="s">
        <v>16</v>
      </c>
      <c r="B18" s="12"/>
      <c r="C18" s="12"/>
      <c r="D18" s="12"/>
      <c r="E18" s="12"/>
      <c r="F18" s="12"/>
      <c r="G18" s="12"/>
    </row>
    <row r="19" customFormat="false" ht="12.75" hidden="false" customHeight="true" outlineLevel="0" collapsed="false">
      <c r="A19" s="0" t="s">
        <v>17</v>
      </c>
    </row>
    <row r="20" customFormat="false" ht="12.75" hidden="false" customHeight="true" outlineLevel="0" collapsed="false">
      <c r="A20" s="12"/>
      <c r="B20" s="12"/>
      <c r="C20" s="12"/>
      <c r="D20" s="12"/>
      <c r="E20" s="12"/>
      <c r="F20" s="12"/>
      <c r="G20" s="12"/>
    </row>
    <row r="21" customFormat="false" ht="12.8" hidden="false" customHeight="false" outlineLevel="0" collapsed="false">
      <c r="A21" s="15" t="s">
        <v>18</v>
      </c>
      <c r="B21" s="15"/>
      <c r="C21" s="15"/>
      <c r="D21" s="15"/>
      <c r="E21" s="15"/>
      <c r="F21" s="15"/>
      <c r="G21" s="15"/>
    </row>
    <row r="22" customFormat="false" ht="12.8" hidden="false" customHeight="false" outlineLevel="0" collapsed="false">
      <c r="A22" s="16"/>
      <c r="B22" s="16" t="s">
        <v>19</v>
      </c>
      <c r="C22" s="17"/>
      <c r="D22" s="12"/>
      <c r="E22" s="12"/>
      <c r="F22" s="12"/>
      <c r="G22" s="18"/>
      <c r="K22" s="19"/>
    </row>
    <row r="23" customFormat="false" ht="12.8" hidden="false" customHeight="false" outlineLevel="0" collapsed="false">
      <c r="A23" s="20"/>
      <c r="B23" s="21" t="n">
        <f aca="false">'2. Calibration'!B21</f>
        <v>1.72887582200406</v>
      </c>
      <c r="C23" s="22"/>
      <c r="D23" s="23" t="s">
        <v>20</v>
      </c>
      <c r="E23" s="23"/>
      <c r="F23" s="23"/>
      <c r="G23" s="23"/>
      <c r="K23" s="24"/>
    </row>
    <row r="24" customFormat="false" ht="12.8" hidden="false" customHeight="false" outlineLevel="0" collapsed="false">
      <c r="A24" s="12"/>
      <c r="B24" s="12"/>
      <c r="C24" s="12"/>
      <c r="D24" s="25" t="s">
        <v>21</v>
      </c>
      <c r="E24" s="26" t="s">
        <v>22</v>
      </c>
      <c r="F24" s="26"/>
      <c r="G24" s="18"/>
      <c r="K24" s="24"/>
    </row>
    <row r="25" customFormat="false" ht="12.8" hidden="false" customHeight="false" outlineLevel="0" collapsed="false">
      <c r="A25" s="27"/>
      <c r="B25" s="27"/>
      <c r="C25" s="27"/>
      <c r="D25" s="27"/>
      <c r="E25" s="27"/>
      <c r="F25" s="28"/>
      <c r="G25" s="29"/>
      <c r="H25" s="30"/>
      <c r="K25" s="24"/>
    </row>
    <row r="26" customFormat="false" ht="12.8" hidden="false" customHeight="false" outlineLevel="0" collapsed="false">
      <c r="A26" s="12"/>
      <c r="B26" s="12"/>
      <c r="C26" s="12"/>
      <c r="D26" s="12"/>
      <c r="E26" s="12"/>
      <c r="F26" s="12"/>
      <c r="G26" s="18"/>
      <c r="H26" s="31"/>
      <c r="K26" s="24"/>
    </row>
    <row r="27" customFormat="false" ht="12.8" hidden="false" customHeight="false" outlineLevel="0" collapsed="false">
      <c r="A27" s="32"/>
      <c r="B27" s="12"/>
      <c r="C27" s="12"/>
      <c r="D27" s="12"/>
      <c r="E27" s="12"/>
      <c r="F27" s="33"/>
      <c r="G27" s="18"/>
      <c r="H27" s="31"/>
      <c r="K27" s="24"/>
    </row>
    <row r="28" customFormat="false" ht="12.8" hidden="false" customHeight="false" outlineLevel="0" collapsed="false">
      <c r="A28" s="34" t="s">
        <v>23</v>
      </c>
      <c r="B28" s="35"/>
      <c r="C28" s="36"/>
      <c r="D28" s="35"/>
      <c r="E28" s="35"/>
      <c r="G28" s="29"/>
      <c r="H28" s="31"/>
      <c r="K28" s="24"/>
    </row>
    <row r="29" customFormat="false" ht="12.8" hidden="false" customHeight="false" outlineLevel="0" collapsed="false">
      <c r="A29" s="37" t="n">
        <f aca="false">'2. Calibration'!G10</f>
        <v>6280</v>
      </c>
      <c r="B29" s="38"/>
      <c r="C29" s="39" t="n">
        <f aca="false">0</f>
        <v>0</v>
      </c>
      <c r="D29" s="40" t="s">
        <v>24</v>
      </c>
      <c r="E29" s="40"/>
      <c r="F29" s="40"/>
      <c r="G29" s="18"/>
      <c r="H29" s="41"/>
      <c r="K29" s="24"/>
      <c r="L29" s="42"/>
    </row>
    <row r="30" customFormat="false" ht="12.8" hidden="false" customHeight="false" outlineLevel="0" collapsed="false">
      <c r="A30" s="43" t="n">
        <v>9400</v>
      </c>
      <c r="B30" s="38"/>
      <c r="C30" s="39" t="n">
        <f aca="false">0.301*LOG( (A30/A29),$B$23)</f>
        <v>0.22175634384658</v>
      </c>
      <c r="D30" s="44" t="s">
        <v>25</v>
      </c>
      <c r="E30" s="44"/>
      <c r="F30" s="44"/>
      <c r="G30" s="18"/>
      <c r="K30" s="24"/>
    </row>
    <row r="31" customFormat="false" ht="12.8" hidden="false" customHeight="false" outlineLevel="0" collapsed="false">
      <c r="A31" s="45"/>
      <c r="B31" s="46"/>
      <c r="C31" s="36"/>
      <c r="D31" s="47"/>
      <c r="E31" s="48"/>
      <c r="F31" s="49"/>
      <c r="G31" s="18"/>
      <c r="H31" s="31"/>
      <c r="K31" s="24"/>
    </row>
    <row r="32" customFormat="false" ht="12.8" hidden="false" customHeight="false" outlineLevel="0" collapsed="false">
      <c r="A32" s="45"/>
      <c r="B32" s="46"/>
      <c r="C32" s="48"/>
      <c r="D32" s="47"/>
      <c r="E32" s="48"/>
      <c r="F32" s="49"/>
      <c r="G32" s="18"/>
      <c r="H32" s="31"/>
      <c r="K32" s="24"/>
    </row>
    <row r="33" customFormat="false" ht="12.8" hidden="false" customHeight="false" outlineLevel="0" collapsed="false">
      <c r="A33" s="15" t="s">
        <v>26</v>
      </c>
      <c r="B33" s="15"/>
      <c r="C33" s="15"/>
      <c r="D33" s="15"/>
      <c r="E33" s="15"/>
      <c r="F33" s="12"/>
      <c r="G33" s="12"/>
      <c r="H33" s="31"/>
      <c r="K33" s="24"/>
    </row>
    <row r="34" customFormat="false" ht="12.8" hidden="false" customHeight="false" outlineLevel="0" collapsed="false">
      <c r="A34" s="32" t="s">
        <v>27</v>
      </c>
      <c r="B34" s="32"/>
      <c r="C34" s="32"/>
      <c r="D34" s="32"/>
      <c r="E34" s="32"/>
      <c r="F34" s="33"/>
      <c r="G34" s="18"/>
      <c r="H34" s="30"/>
      <c r="K34" s="24"/>
    </row>
    <row r="35" customFormat="false" ht="12.8" hidden="false" customHeight="false" outlineLevel="0" collapsed="false">
      <c r="A35" s="34" t="s">
        <v>23</v>
      </c>
      <c r="B35" s="50" t="s">
        <v>28</v>
      </c>
      <c r="C35" s="51" t="s">
        <v>29</v>
      </c>
      <c r="D35" s="51"/>
      <c r="E35" s="51"/>
      <c r="F35" s="52" t="s">
        <v>30</v>
      </c>
      <c r="K35" s="24"/>
    </row>
    <row r="36" customFormat="false" ht="12.8" hidden="false" customHeight="false" outlineLevel="0" collapsed="false">
      <c r="A36" s="43" t="n">
        <v>55700</v>
      </c>
      <c r="B36" s="53" t="n">
        <f aca="false">0.301*LOG(  (A36/$A$29),$B$23) -$C$30</f>
        <v>0.97824365615342</v>
      </c>
      <c r="C36" s="54" t="s">
        <v>31</v>
      </c>
      <c r="D36" s="54"/>
      <c r="E36" s="54"/>
      <c r="I36" s="55"/>
      <c r="J36" s="56"/>
      <c r="K36" s="24"/>
    </row>
    <row r="37" customFormat="false" ht="12.8" hidden="false" customHeight="false" outlineLevel="0" collapsed="false">
      <c r="A37" s="12"/>
      <c r="B37" s="57" t="n">
        <f aca="false">B36+$C$30</f>
        <v>1.2</v>
      </c>
      <c r="C37" s="58" t="s">
        <v>32</v>
      </c>
      <c r="D37" s="12"/>
      <c r="E37" s="12"/>
      <c r="G37" s="59"/>
      <c r="H37" s="60"/>
      <c r="K37" s="24"/>
    </row>
    <row r="38" customFormat="false" ht="12.8" hidden="false" customHeight="false" outlineLevel="0" collapsed="false">
      <c r="A38" s="32" t="s">
        <v>33</v>
      </c>
      <c r="B38" s="32"/>
      <c r="C38" s="32"/>
      <c r="D38" s="32"/>
      <c r="E38" s="32"/>
      <c r="F38" s="33"/>
      <c r="G38" s="18"/>
      <c r="H38" s="31"/>
      <c r="K38" s="24"/>
    </row>
    <row r="39" customFormat="false" ht="12.8" hidden="false" customHeight="false" outlineLevel="0" collapsed="false">
      <c r="A39" s="34" t="s">
        <v>23</v>
      </c>
      <c r="B39" s="50" t="s">
        <v>28</v>
      </c>
      <c r="C39" s="61"/>
      <c r="D39" s="61"/>
      <c r="E39" s="61"/>
      <c r="F39" s="52" t="s">
        <v>30</v>
      </c>
      <c r="K39" s="24"/>
    </row>
    <row r="40" customFormat="false" ht="12.8" hidden="false" customHeight="false" outlineLevel="0" collapsed="false">
      <c r="A40" s="43" t="n">
        <v>11150</v>
      </c>
      <c r="B40" s="53" t="n">
        <f aca="false">0.301*LOG(  (A40/$A$29),$B$23) -$C$30</f>
        <v>0.0938673215699066</v>
      </c>
      <c r="C40" s="54" t="s">
        <v>31</v>
      </c>
      <c r="D40" s="54"/>
      <c r="E40" s="54"/>
      <c r="I40" s="55"/>
      <c r="J40" s="56"/>
      <c r="K40" s="24"/>
    </row>
    <row r="41" customFormat="false" ht="12.8" hidden="false" customHeight="false" outlineLevel="0" collapsed="false">
      <c r="B41" s="57" t="n">
        <f aca="false">B40+$C$30</f>
        <v>0.315623665416486</v>
      </c>
      <c r="C41" s="58" t="s">
        <v>32</v>
      </c>
      <c r="G41" s="62"/>
      <c r="H41" s="63"/>
      <c r="I41" s="62"/>
      <c r="J41" s="64"/>
      <c r="K41" s="24"/>
    </row>
    <row r="42" customFormat="false" ht="12.8" hidden="false" customHeight="false" outlineLevel="0" collapsed="false">
      <c r="A42" s="32" t="s">
        <v>34</v>
      </c>
      <c r="B42" s="32"/>
      <c r="C42" s="32"/>
      <c r="D42" s="32"/>
      <c r="E42" s="32"/>
      <c r="F42" s="33"/>
      <c r="G42" s="18"/>
      <c r="H42" s="31"/>
      <c r="K42" s="24"/>
    </row>
    <row r="43" customFormat="false" ht="12.8" hidden="false" customHeight="false" outlineLevel="0" collapsed="false">
      <c r="A43" s="34" t="s">
        <v>23</v>
      </c>
      <c r="B43" s="50" t="s">
        <v>28</v>
      </c>
      <c r="C43" s="61"/>
      <c r="D43" s="61"/>
      <c r="E43" s="61"/>
      <c r="F43" s="52" t="s">
        <v>30</v>
      </c>
    </row>
    <row r="44" customFormat="false" ht="12.8" hidden="false" customHeight="false" outlineLevel="0" collapsed="false">
      <c r="A44" s="43" t="n">
        <v>121000</v>
      </c>
      <c r="B44" s="53" t="n">
        <f aca="false">0.301*LOG(  (A44/$A$29),$B$23) -$C$30</f>
        <v>1.40478454407986</v>
      </c>
      <c r="C44" s="54" t="s">
        <v>31</v>
      </c>
      <c r="D44" s="54"/>
      <c r="E44" s="54"/>
      <c r="I44" s="55"/>
      <c r="J44" s="56"/>
    </row>
    <row r="45" customFormat="false" ht="12.8" hidden="false" customHeight="false" outlineLevel="0" collapsed="false">
      <c r="B45" s="57" t="n">
        <f aca="false">B44+$C$30</f>
        <v>1.62654088792644</v>
      </c>
      <c r="C45" s="58" t="s">
        <v>32</v>
      </c>
      <c r="I45" s="29"/>
      <c r="J45" s="31"/>
    </row>
    <row r="46" customFormat="false" ht="12.8" hidden="false" customHeight="false" outlineLevel="0" collapsed="false">
      <c r="A46" s="32" t="s">
        <v>35</v>
      </c>
      <c r="B46" s="32"/>
      <c r="C46" s="32"/>
      <c r="D46" s="32"/>
      <c r="E46" s="32"/>
      <c r="F46" s="33"/>
      <c r="G46" s="18"/>
      <c r="H46" s="31"/>
    </row>
    <row r="47" customFormat="false" ht="12.8" hidden="false" customHeight="false" outlineLevel="0" collapsed="false">
      <c r="A47" s="34" t="s">
        <v>23</v>
      </c>
      <c r="B47" s="50" t="s">
        <v>28</v>
      </c>
      <c r="C47" s="61"/>
      <c r="D47" s="61"/>
      <c r="E47" s="61"/>
      <c r="F47" s="52" t="s">
        <v>30</v>
      </c>
    </row>
    <row r="48" customFormat="false" ht="12.8" hidden="false" customHeight="false" outlineLevel="0" collapsed="false">
      <c r="A48" s="43" t="n">
        <v>150000</v>
      </c>
      <c r="B48" s="53" t="n">
        <f aca="false">0.301*LOG(  (A48/$A$29),$B$23) -$C$30</f>
        <v>1.52290627839689</v>
      </c>
      <c r="C48" s="54" t="s">
        <v>31</v>
      </c>
      <c r="D48" s="54"/>
      <c r="E48" s="54"/>
      <c r="I48" s="55"/>
      <c r="J48" s="56"/>
    </row>
    <row r="49" customFormat="false" ht="12.8" hidden="false" customHeight="false" outlineLevel="0" collapsed="false">
      <c r="B49" s="57" t="n">
        <f aca="false">B48+$C$30</f>
        <v>1.74466262224347</v>
      </c>
      <c r="C49" s="58" t="s">
        <v>32</v>
      </c>
    </row>
    <row r="50" customFormat="false" ht="12.8" hidden="false" customHeight="false" outlineLevel="0" collapsed="false">
      <c r="A50" s="32" t="s">
        <v>36</v>
      </c>
      <c r="B50" s="32"/>
      <c r="C50" s="32"/>
      <c r="D50" s="32"/>
      <c r="E50" s="32"/>
    </row>
    <row r="51" customFormat="false" ht="12.8" hidden="false" customHeight="false" outlineLevel="0" collapsed="false">
      <c r="A51" s="34" t="s">
        <v>23</v>
      </c>
      <c r="B51" s="50" t="s">
        <v>28</v>
      </c>
      <c r="C51" s="61"/>
      <c r="D51" s="61"/>
      <c r="E51" s="61"/>
      <c r="F51" s="52" t="s">
        <v>30</v>
      </c>
    </row>
    <row r="52" customFormat="false" ht="12.8" hidden="false" customHeight="false" outlineLevel="0" collapsed="false">
      <c r="A52" s="43" t="n">
        <v>150000</v>
      </c>
      <c r="B52" s="53" t="n">
        <f aca="false">0.301*LOG(  (A52/$A$29),$B$23) -$C$30</f>
        <v>1.52290627839689</v>
      </c>
      <c r="C52" s="54" t="s">
        <v>31</v>
      </c>
      <c r="D52" s="54"/>
      <c r="E52" s="54"/>
      <c r="I52" s="55"/>
      <c r="J52" s="56"/>
    </row>
    <row r="53" customFormat="false" ht="12.8" hidden="false" customHeight="false" outlineLevel="0" collapsed="false">
      <c r="B53" s="57" t="n">
        <f aca="false">B52+$C$30</f>
        <v>1.74466262224347</v>
      </c>
      <c r="C53" s="58" t="s">
        <v>32</v>
      </c>
      <c r="G53" s="6"/>
      <c r="H53" s="6"/>
    </row>
    <row r="54" customFormat="false" ht="12.8" hidden="false" customHeight="false" outlineLevel="0" collapsed="false">
      <c r="A54" s="32" t="s">
        <v>37</v>
      </c>
      <c r="B54" s="32"/>
      <c r="C54" s="32"/>
      <c r="D54" s="32"/>
      <c r="E54" s="32"/>
      <c r="G54" s="6"/>
      <c r="H54" s="6"/>
    </row>
    <row r="55" customFormat="false" ht="12.8" hidden="false" customHeight="false" outlineLevel="0" collapsed="false">
      <c r="A55" s="34" t="s">
        <v>23</v>
      </c>
      <c r="B55" s="50" t="s">
        <v>28</v>
      </c>
      <c r="C55" s="34"/>
      <c r="D55" s="34"/>
      <c r="E55" s="34"/>
      <c r="F55" s="52" t="s">
        <v>30</v>
      </c>
    </row>
    <row r="56" customFormat="false" ht="12.8" hidden="false" customHeight="false" outlineLevel="0" collapsed="false">
      <c r="A56" s="43" t="n">
        <v>150000</v>
      </c>
      <c r="B56" s="53" t="n">
        <f aca="false">0.301*LOG(  (A56/$A$29),$B$23) -$C$30</f>
        <v>1.52290627839689</v>
      </c>
      <c r="C56" s="54" t="s">
        <v>31</v>
      </c>
      <c r="D56" s="54"/>
      <c r="E56" s="54"/>
      <c r="I56" s="55"/>
      <c r="J56" s="56"/>
    </row>
    <row r="57" customFormat="false" ht="12.8" hidden="false" customHeight="false" outlineLevel="0" collapsed="false">
      <c r="A57" s="65"/>
      <c r="B57" s="57" t="n">
        <f aca="false">B56+$C$30</f>
        <v>1.74466262224347</v>
      </c>
      <c r="C57" s="58" t="s">
        <v>32</v>
      </c>
      <c r="D57" s="66"/>
      <c r="E57" s="67"/>
      <c r="F57" s="67"/>
      <c r="G57" s="6"/>
      <c r="H57" s="6"/>
    </row>
    <row r="58" customFormat="false" ht="12.8" hidden="false" customHeight="false" outlineLevel="0" collapsed="false">
      <c r="A58" s="32" t="s">
        <v>38</v>
      </c>
      <c r="B58" s="32"/>
      <c r="C58" s="32"/>
      <c r="D58" s="32"/>
      <c r="E58" s="32"/>
      <c r="F58" s="67"/>
      <c r="G58" s="6"/>
      <c r="H58" s="6"/>
    </row>
    <row r="59" customFormat="false" ht="12.8" hidden="false" customHeight="false" outlineLevel="0" collapsed="false">
      <c r="A59" s="34" t="s">
        <v>23</v>
      </c>
      <c r="B59" s="50" t="s">
        <v>28</v>
      </c>
      <c r="C59" s="61"/>
      <c r="D59" s="61"/>
      <c r="E59" s="61"/>
      <c r="F59" s="52" t="s">
        <v>30</v>
      </c>
    </row>
    <row r="60" customFormat="false" ht="12.8" hidden="false" customHeight="false" outlineLevel="0" collapsed="false">
      <c r="A60" s="43" t="n">
        <v>150000</v>
      </c>
      <c r="B60" s="53" t="n">
        <f aca="false">0.301*LOG(  (A60/$A$29),$B$23) -$C$30</f>
        <v>1.52290627839689</v>
      </c>
      <c r="C60" s="54" t="s">
        <v>31</v>
      </c>
      <c r="D60" s="54"/>
      <c r="E60" s="54"/>
      <c r="I60" s="55"/>
      <c r="J60" s="56"/>
    </row>
    <row r="61" customFormat="false" ht="12.8" hidden="false" customHeight="false" outlineLevel="0" collapsed="false">
      <c r="A61" s="68"/>
      <c r="B61" s="57" t="n">
        <f aca="false">B60+$C$30</f>
        <v>1.74466262224347</v>
      </c>
      <c r="C61" s="58" t="s">
        <v>32</v>
      </c>
      <c r="D61" s="69"/>
      <c r="E61" s="31"/>
      <c r="F61" s="31"/>
      <c r="G61" s="6"/>
      <c r="H61" s="6"/>
    </row>
    <row r="62" customFormat="false" ht="12.8" hidden="false" customHeight="false" outlineLevel="0" collapsed="false">
      <c r="A62" s="32" t="s">
        <v>39</v>
      </c>
      <c r="B62" s="32"/>
      <c r="C62" s="32"/>
      <c r="D62" s="32"/>
      <c r="E62" s="32"/>
      <c r="F62" s="31"/>
      <c r="G62" s="6"/>
      <c r="H62" s="6"/>
    </row>
    <row r="63" customFormat="false" ht="12.8" hidden="false" customHeight="false" outlineLevel="0" collapsed="false">
      <c r="A63" s="34" t="s">
        <v>23</v>
      </c>
      <c r="B63" s="50" t="s">
        <v>28</v>
      </c>
      <c r="C63" s="61"/>
      <c r="D63" s="61"/>
      <c r="E63" s="61"/>
      <c r="F63" s="52" t="s">
        <v>30</v>
      </c>
    </row>
    <row r="64" customFormat="false" ht="12.8" hidden="false" customHeight="false" outlineLevel="0" collapsed="false">
      <c r="A64" s="43" t="n">
        <v>150000</v>
      </c>
      <c r="B64" s="53" t="n">
        <f aca="false">0.301*LOG(  (A64/$A$29),$B$23) -$C$30</f>
        <v>1.52290627839689</v>
      </c>
      <c r="C64" s="54" t="s">
        <v>31</v>
      </c>
      <c r="D64" s="54"/>
      <c r="E64" s="54"/>
      <c r="I64" s="55"/>
      <c r="J64" s="56"/>
    </row>
    <row r="65" customFormat="false" ht="12.8" hidden="false" customHeight="false" outlineLevel="0" collapsed="false">
      <c r="A65" s="70"/>
      <c r="B65" s="57" t="n">
        <f aca="false">B64+$C$30</f>
        <v>1.74466262224347</v>
      </c>
      <c r="C65" s="58" t="s">
        <v>32</v>
      </c>
      <c r="D65" s="70"/>
      <c r="E65" s="31"/>
      <c r="F65" s="31"/>
      <c r="G65" s="6"/>
      <c r="H65" s="6"/>
    </row>
    <row r="66" customFormat="false" ht="12.8" hidden="false" customHeight="false" outlineLevel="0" collapsed="false">
      <c r="A66" s="71" t="s">
        <v>40</v>
      </c>
      <c r="G66" s="6"/>
      <c r="H66" s="6"/>
    </row>
    <row r="67" customFormat="false" ht="12.8" hidden="false" customHeight="false" outlineLevel="0" collapsed="false">
      <c r="A67" s="72"/>
      <c r="B67" s="70"/>
      <c r="C67" s="70"/>
      <c r="D67" s="70"/>
      <c r="E67" s="73"/>
      <c r="F67" s="31"/>
      <c r="G67" s="6"/>
      <c r="H67" s="6"/>
    </row>
    <row r="68" customFormat="false" ht="12.8" hidden="false" customHeight="false" outlineLevel="0" collapsed="false">
      <c r="A68" s="74"/>
      <c r="B68" s="69"/>
      <c r="C68" s="69"/>
      <c r="D68" s="69"/>
      <c r="E68" s="73"/>
      <c r="F68" s="31"/>
      <c r="G68" s="6"/>
      <c r="H68" s="6"/>
    </row>
    <row r="69" customFormat="false" ht="12.8" hidden="false" customHeight="false" outlineLevel="0" collapsed="false">
      <c r="A69" s="73"/>
      <c r="B69" s="75"/>
      <c r="C69" s="75"/>
      <c r="D69" s="75"/>
      <c r="E69" s="75"/>
      <c r="F69" s="73"/>
      <c r="G69" s="6"/>
      <c r="H69" s="6"/>
    </row>
    <row r="70" customFormat="false" ht="12.8" hidden="false" customHeight="false" outlineLevel="0" collapsed="false">
      <c r="A70" s="76"/>
      <c r="B70" s="77"/>
      <c r="C70" s="78"/>
      <c r="D70" s="79"/>
      <c r="E70" s="80"/>
      <c r="F70" s="80"/>
      <c r="G70" s="6"/>
      <c r="H70" s="6"/>
    </row>
    <row r="71" customFormat="false" ht="12.8" hidden="false" customHeight="false" outlineLevel="0" collapsed="false">
      <c r="A71" s="76"/>
      <c r="B71" s="77"/>
      <c r="C71" s="78"/>
      <c r="D71" s="79"/>
      <c r="E71" s="80"/>
      <c r="F71" s="80"/>
      <c r="G71" s="6"/>
      <c r="H71" s="6"/>
    </row>
    <row r="72" customFormat="false" ht="12.8" hidden="false" customHeight="false" outlineLevel="0" collapsed="false">
      <c r="A72" s="76"/>
      <c r="B72" s="77"/>
      <c r="C72" s="78"/>
      <c r="D72" s="79"/>
      <c r="E72" s="80"/>
      <c r="F72" s="80"/>
      <c r="G72" s="6"/>
      <c r="H72" s="6"/>
    </row>
    <row r="73" customFormat="false" ht="12.8" hidden="false" customHeight="false" outlineLevel="0" collapsed="false">
      <c r="A73" s="65"/>
      <c r="B73" s="77"/>
      <c r="C73" s="78"/>
      <c r="D73" s="79"/>
      <c r="E73" s="80"/>
      <c r="F73" s="80"/>
      <c r="G73" s="6"/>
      <c r="H73" s="6"/>
    </row>
    <row r="74" customFormat="false" ht="12.8" hidden="false" customHeight="false" outlineLevel="0" collapsed="false">
      <c r="A74" s="65"/>
      <c r="B74" s="77"/>
      <c r="C74" s="78"/>
      <c r="D74" s="79"/>
      <c r="E74" s="80"/>
      <c r="F74" s="80"/>
      <c r="G74" s="6"/>
      <c r="H74" s="6"/>
    </row>
    <row r="75" customFormat="false" ht="12.8" hidden="false" customHeight="false" outlineLevel="0" collapsed="false">
      <c r="A75" s="65"/>
      <c r="B75" s="77"/>
      <c r="C75" s="78"/>
      <c r="D75" s="79"/>
      <c r="E75" s="80"/>
      <c r="F75" s="80"/>
      <c r="G75" s="6"/>
      <c r="H75" s="6"/>
    </row>
    <row r="76" customFormat="false" ht="12.8" hidden="false" customHeight="false" outlineLevel="0" collapsed="false">
      <c r="A76" s="65"/>
      <c r="B76" s="77"/>
      <c r="C76" s="78"/>
      <c r="D76" s="79"/>
      <c r="E76" s="80"/>
      <c r="F76" s="80"/>
    </row>
    <row r="77" customFormat="false" ht="12.8" hidden="false" customHeight="false" outlineLevel="0" collapsed="false">
      <c r="A77" s="65"/>
      <c r="B77" s="77"/>
      <c r="C77" s="78"/>
      <c r="D77" s="79"/>
      <c r="E77" s="80"/>
      <c r="F77" s="80"/>
    </row>
    <row r="78" customFormat="false" ht="12.8" hidden="false" customHeight="false" outlineLevel="0" collapsed="false">
      <c r="A78" s="65"/>
      <c r="B78" s="77"/>
      <c r="C78" s="78"/>
      <c r="D78" s="79"/>
      <c r="E78" s="80"/>
      <c r="F78" s="80"/>
    </row>
    <row r="79" customFormat="false" ht="12.8" hidden="false" customHeight="false" outlineLevel="0" collapsed="false">
      <c r="A79" s="31"/>
      <c r="B79" s="31"/>
      <c r="C79" s="31"/>
      <c r="D79" s="31"/>
      <c r="E79" s="31"/>
      <c r="F79" s="31"/>
    </row>
  </sheetData>
  <mergeCells count="48">
    <mergeCell ref="A1:G1"/>
    <mergeCell ref="A2:G2"/>
    <mergeCell ref="A3:G3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20:G20"/>
    <mergeCell ref="A21:G21"/>
    <mergeCell ref="D23:G23"/>
    <mergeCell ref="E24:F24"/>
    <mergeCell ref="D29:F29"/>
    <mergeCell ref="D30:F30"/>
    <mergeCell ref="A33:E33"/>
    <mergeCell ref="A34:E34"/>
    <mergeCell ref="C35:E35"/>
    <mergeCell ref="C36:E36"/>
    <mergeCell ref="A38:E38"/>
    <mergeCell ref="C39:E39"/>
    <mergeCell ref="C40:E40"/>
    <mergeCell ref="A42:E42"/>
    <mergeCell ref="C43:E43"/>
    <mergeCell ref="C44:E44"/>
    <mergeCell ref="A46:E46"/>
    <mergeCell ref="C47:E47"/>
    <mergeCell ref="C48:E48"/>
    <mergeCell ref="A50:E50"/>
    <mergeCell ref="C51:E51"/>
    <mergeCell ref="C52:E52"/>
    <mergeCell ref="A54:E54"/>
    <mergeCell ref="C55:E55"/>
    <mergeCell ref="C56:E56"/>
    <mergeCell ref="A58:E58"/>
    <mergeCell ref="C59:E59"/>
    <mergeCell ref="C60:E60"/>
    <mergeCell ref="A62:E62"/>
    <mergeCell ref="C63:E63"/>
    <mergeCell ref="C64:E6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4" activeCellId="0" sqref="H44"/>
    </sheetView>
  </sheetViews>
  <sheetFormatPr defaultColWidth="11.53515625" defaultRowHeight="12.8" customHeight="false" zeroHeight="false" outlineLevelRow="0" outlineLevelCol="0"/>
  <sheetData>
    <row r="1" customFormat="false" ht="15" hidden="false" customHeight="false" outlineLevel="0" collapsed="false">
      <c r="A1" s="81" t="s">
        <v>41</v>
      </c>
      <c r="B1" s="81"/>
      <c r="C1" s="81"/>
      <c r="D1" s="81"/>
      <c r="E1" s="81"/>
      <c r="F1" s="81"/>
      <c r="G1" s="81"/>
    </row>
    <row r="2" customFormat="false" ht="12.8" hidden="false" customHeight="false" outlineLevel="0" collapsed="false">
      <c r="A2" s="82" t="s">
        <v>1</v>
      </c>
      <c r="B2" s="82"/>
      <c r="C2" s="82"/>
      <c r="D2" s="82"/>
      <c r="E2" s="82"/>
      <c r="F2" s="82"/>
      <c r="G2" s="82"/>
    </row>
    <row r="3" customFormat="false" ht="14.15" hidden="false" customHeight="false" outlineLevel="0" collapsed="false">
      <c r="A3" s="1" t="s">
        <v>42</v>
      </c>
      <c r="B3" s="1"/>
      <c r="C3" s="1"/>
      <c r="D3" s="1"/>
      <c r="E3" s="1"/>
      <c r="F3" s="1"/>
      <c r="G3" s="1"/>
    </row>
    <row r="4" customFormat="false" ht="14.9" hidden="false" customHeight="true" outlineLevel="0" collapsed="false">
      <c r="A4" s="83"/>
      <c r="B4" s="83"/>
      <c r="C4" s="83"/>
      <c r="D4" s="83"/>
      <c r="E4" s="83"/>
      <c r="F4" s="83"/>
      <c r="G4" s="83"/>
      <c r="H4" s="3"/>
      <c r="I4" s="84"/>
    </row>
    <row r="5" customFormat="false" ht="12.8" hidden="false" customHeight="false" outlineLevel="0" collapsed="false">
      <c r="A5" s="85" t="s">
        <v>43</v>
      </c>
      <c r="B5" s="85"/>
      <c r="C5" s="85"/>
      <c r="D5" s="85"/>
      <c r="E5" s="85"/>
      <c r="F5" s="85"/>
      <c r="G5" s="85"/>
      <c r="H5" s="86"/>
    </row>
    <row r="6" customFormat="false" ht="12.8" hidden="false" customHeight="false" outlineLevel="0" collapsed="false">
      <c r="A6" s="7" t="s">
        <v>44</v>
      </c>
      <c r="B6" s="7"/>
      <c r="C6" s="7"/>
      <c r="D6" s="7"/>
      <c r="E6" s="7"/>
      <c r="F6" s="7"/>
      <c r="G6" s="7"/>
      <c r="H6" s="86"/>
    </row>
    <row r="7" customFormat="false" ht="12.8" hidden="false" customHeight="false" outlineLevel="0" collapsed="false">
      <c r="A7" s="8" t="s">
        <v>45</v>
      </c>
      <c r="B7" s="8"/>
      <c r="C7" s="8"/>
      <c r="D7" s="8"/>
      <c r="E7" s="8"/>
      <c r="F7" s="8"/>
      <c r="G7" s="8"/>
      <c r="H7" s="31"/>
      <c r="I7" s="87"/>
      <c r="J7" s="31"/>
    </row>
    <row r="8" customFormat="false" ht="12.8" hidden="false" customHeight="false" outlineLevel="0" collapsed="false">
      <c r="A8" s="9" t="s">
        <v>46</v>
      </c>
      <c r="B8" s="9"/>
      <c r="C8" s="9"/>
      <c r="D8" s="9"/>
      <c r="E8" s="9"/>
      <c r="F8" s="9"/>
      <c r="G8" s="9"/>
      <c r="H8" s="86"/>
    </row>
    <row r="9" customFormat="false" ht="12.8" hidden="false" customHeight="false" outlineLevel="0" collapsed="false">
      <c r="A9" s="9" t="s">
        <v>47</v>
      </c>
      <c r="B9" s="9"/>
      <c r="C9" s="9"/>
      <c r="D9" s="9"/>
      <c r="E9" s="9"/>
      <c r="F9" s="9"/>
      <c r="G9" s="9"/>
      <c r="H9" s="86"/>
    </row>
    <row r="10" customFormat="false" ht="12.8" hidden="false" customHeight="false" outlineLevel="0" collapsed="false">
      <c r="A10" s="88" t="s">
        <v>48</v>
      </c>
      <c r="B10" s="88"/>
      <c r="C10" s="88"/>
      <c r="D10" s="88"/>
      <c r="E10" s="88"/>
      <c r="F10" s="88"/>
      <c r="G10" s="89" t="n">
        <v>6280</v>
      </c>
      <c r="J10" s="87"/>
      <c r="K10" s="31"/>
      <c r="L10" s="31"/>
      <c r="M10" s="31"/>
    </row>
    <row r="11" customFormat="false" ht="12.8" hidden="false" customHeight="false" outlineLevel="0" collapsed="false">
      <c r="A11" s="90"/>
      <c r="B11" s="31"/>
      <c r="C11" s="31"/>
      <c r="D11" s="91" t="s">
        <v>49</v>
      </c>
      <c r="E11" s="91"/>
      <c r="F11" s="91"/>
      <c r="G11" s="92" t="n">
        <v>1.2</v>
      </c>
      <c r="J11" s="73"/>
      <c r="K11" s="73"/>
      <c r="L11" s="73"/>
      <c r="M11" s="73"/>
    </row>
    <row r="12" customFormat="false" ht="12.8" hidden="false" customHeight="false" outlineLevel="0" collapsed="false">
      <c r="A12" s="9" t="s">
        <v>50</v>
      </c>
      <c r="D12" s="12" t="s">
        <v>51</v>
      </c>
      <c r="E12" s="12"/>
      <c r="F12" s="12"/>
      <c r="G12" s="93" t="n">
        <f aca="false">G11/0.301</f>
        <v>3.98671096345515</v>
      </c>
      <c r="H12" s="94"/>
      <c r="I12" s="95"/>
      <c r="J12" s="73"/>
      <c r="K12" s="73"/>
      <c r="L12" s="73"/>
      <c r="M12" s="73"/>
    </row>
    <row r="13" customFormat="false" ht="12.8" hidden="false" customHeight="false" outlineLevel="0" collapsed="false">
      <c r="A13" s="96" t="s">
        <v>52</v>
      </c>
      <c r="B13" s="96"/>
      <c r="C13" s="96"/>
      <c r="D13" s="96"/>
      <c r="E13" s="96"/>
      <c r="F13" s="96"/>
      <c r="G13" s="96"/>
      <c r="H13" s="13"/>
      <c r="J13" s="14"/>
      <c r="K13" s="73"/>
      <c r="L13" s="73"/>
      <c r="M13" s="73"/>
    </row>
    <row r="14" customFormat="false" ht="12.8" hidden="false" customHeight="false" outlineLevel="0" collapsed="false">
      <c r="A14" s="97" t="s">
        <v>53</v>
      </c>
      <c r="B14" s="97"/>
      <c r="C14" s="97"/>
      <c r="D14" s="97"/>
      <c r="E14" s="97"/>
      <c r="F14" s="97"/>
      <c r="G14" s="97"/>
      <c r="K14" s="73"/>
      <c r="L14" s="73"/>
      <c r="M14" s="73"/>
    </row>
    <row r="15" customFormat="false" ht="12.8" hidden="false" customHeight="false" outlineLevel="0" collapsed="false">
      <c r="A15" s="91" t="s">
        <v>54</v>
      </c>
      <c r="B15" s="91"/>
      <c r="C15" s="91"/>
      <c r="D15" s="91"/>
      <c r="E15" s="91"/>
      <c r="F15" s="91"/>
      <c r="G15" s="91"/>
      <c r="K15" s="73"/>
      <c r="L15" s="73"/>
      <c r="M15" s="73"/>
    </row>
    <row r="16" customFormat="false" ht="12.8" hidden="false" customHeight="false" outlineLevel="0" collapsed="false">
      <c r="A16" s="98" t="s">
        <v>55</v>
      </c>
      <c r="B16" s="98"/>
      <c r="C16" s="98"/>
      <c r="D16" s="98"/>
      <c r="E16" s="98"/>
      <c r="F16" s="98"/>
      <c r="G16" s="98"/>
      <c r="H16" s="31"/>
      <c r="O16" s="31"/>
    </row>
    <row r="17" customFormat="false" ht="12.8" hidden="false" customHeight="false" outlineLevel="0" collapsed="false">
      <c r="A17" s="99" t="s">
        <v>56</v>
      </c>
      <c r="B17" s="99"/>
      <c r="C17" s="99"/>
      <c r="D17" s="99"/>
      <c r="E17" s="99"/>
      <c r="F17" s="99"/>
      <c r="G17" s="99"/>
    </row>
    <row r="18" customFormat="false" ht="12.8" hidden="false" customHeight="false" outlineLevel="0" collapsed="false">
      <c r="A18" s="100" t="s">
        <v>57</v>
      </c>
      <c r="B18" s="100"/>
      <c r="C18" s="100"/>
      <c r="D18" s="100"/>
      <c r="E18" s="100"/>
      <c r="F18" s="100"/>
      <c r="G18" s="100"/>
    </row>
    <row r="20" customFormat="false" ht="12.8" hidden="false" customHeight="false" outlineLevel="0" collapsed="false">
      <c r="A20" s="16"/>
      <c r="B20" s="16" t="s">
        <v>19</v>
      </c>
      <c r="C20" s="17"/>
      <c r="D20" s="101" t="s">
        <v>58</v>
      </c>
      <c r="E20" s="101"/>
      <c r="F20" s="101"/>
      <c r="G20" s="101"/>
    </row>
    <row r="21" customFormat="false" ht="12.8" hidden="false" customHeight="false" outlineLevel="0" collapsed="false">
      <c r="A21" s="20"/>
      <c r="B21" s="21" t="n">
        <f aca="false">(A26/A24)^(1/G12)</f>
        <v>1.72887582200406</v>
      </c>
      <c r="C21" s="102"/>
      <c r="D21" s="103" t="s">
        <v>59</v>
      </c>
      <c r="E21" s="103"/>
      <c r="F21" s="103"/>
      <c r="G21" s="103"/>
      <c r="K21" s="19"/>
    </row>
    <row r="22" customFormat="false" ht="12.8" hidden="false" customHeight="false" outlineLevel="0" collapsed="false">
      <c r="A22" s="104"/>
      <c r="B22" s="104"/>
      <c r="C22" s="104"/>
      <c r="D22" s="104"/>
      <c r="E22" s="104"/>
      <c r="F22" s="104"/>
      <c r="G22" s="104"/>
      <c r="H22" s="73"/>
      <c r="K22" s="24"/>
    </row>
    <row r="23" customFormat="false" ht="12.8" hidden="false" customHeight="false" outlineLevel="0" collapsed="false">
      <c r="A23" s="34" t="s">
        <v>60</v>
      </c>
      <c r="B23" s="34"/>
      <c r="C23" s="39" t="s">
        <v>61</v>
      </c>
      <c r="D23" s="105" t="s">
        <v>62</v>
      </c>
      <c r="E23" s="106"/>
      <c r="F23" s="107"/>
      <c r="G23" s="108"/>
      <c r="H23" s="31"/>
      <c r="K23" s="24"/>
    </row>
    <row r="24" customFormat="false" ht="12.8" hidden="false" customHeight="false" outlineLevel="0" collapsed="false">
      <c r="A24" s="109" t="n">
        <f aca="false">G10</f>
        <v>6280</v>
      </c>
      <c r="B24" s="38"/>
      <c r="C24" s="39" t="n">
        <f aca="false">0</f>
        <v>0</v>
      </c>
      <c r="D24" s="110"/>
      <c r="E24" s="111" t="s">
        <v>63</v>
      </c>
      <c r="F24" s="111"/>
      <c r="G24" s="111"/>
      <c r="K24" s="24"/>
    </row>
    <row r="25" customFormat="false" ht="12.8" hidden="false" customHeight="false" outlineLevel="0" collapsed="false">
      <c r="A25" s="45"/>
      <c r="B25" s="46"/>
      <c r="C25" s="112"/>
      <c r="D25" s="110"/>
      <c r="E25" s="113"/>
      <c r="F25" s="113"/>
      <c r="G25" s="113"/>
      <c r="K25" s="24"/>
    </row>
    <row r="26" customFormat="false" ht="12.8" hidden="false" customHeight="false" outlineLevel="0" collapsed="false">
      <c r="A26" s="43" t="n">
        <v>55700</v>
      </c>
      <c r="B26" s="38"/>
      <c r="C26" s="39" t="n">
        <f aca="false">0.301*LOG( A26/A24,B21)</f>
        <v>1.2</v>
      </c>
      <c r="D26" s="114" t="n">
        <f aca="false">G11</f>
        <v>1.2</v>
      </c>
      <c r="E26" s="11" t="s">
        <v>64</v>
      </c>
      <c r="F26" s="11"/>
      <c r="G26" s="11"/>
      <c r="K26" s="24"/>
      <c r="L26" s="45"/>
      <c r="M26" s="18"/>
      <c r="N26" s="115"/>
      <c r="O26" s="18"/>
      <c r="P26" s="115"/>
      <c r="Q26" s="36"/>
      <c r="R26" s="36"/>
      <c r="S26" s="67"/>
      <c r="T26" s="67"/>
      <c r="U26" s="67"/>
    </row>
    <row r="27" customFormat="false" ht="12.8" hidden="false" customHeight="false" outlineLevel="0" collapsed="false">
      <c r="B27" s="100"/>
      <c r="C27" s="71"/>
      <c r="F27" s="87"/>
      <c r="G27" s="116"/>
      <c r="H27" s="117"/>
      <c r="I27" s="117"/>
      <c r="J27" s="117"/>
      <c r="K27" s="24"/>
    </row>
    <row r="28" customFormat="false" ht="12.8" hidden="false" customHeight="false" outlineLevel="0" collapsed="false">
      <c r="A28" s="118"/>
      <c r="B28" s="29"/>
      <c r="C28" s="115"/>
      <c r="D28" s="18"/>
      <c r="E28" s="115"/>
      <c r="F28" s="36"/>
      <c r="G28" s="67"/>
      <c r="H28" s="67"/>
      <c r="I28" s="6"/>
      <c r="J28" s="6"/>
      <c r="K28" s="24"/>
    </row>
    <row r="29" customFormat="false" ht="12.8" hidden="false" customHeight="false" outlineLevel="0" collapsed="false">
      <c r="A29" s="119"/>
      <c r="B29" s="120"/>
      <c r="D29" s="7"/>
      <c r="E29" s="31"/>
      <c r="F29" s="121"/>
      <c r="G29" s="122"/>
      <c r="H29" s="123"/>
      <c r="I29" s="117"/>
      <c r="J29" s="117"/>
      <c r="K29" s="24"/>
    </row>
    <row r="30" customFormat="false" ht="12.8" hidden="false" customHeight="false" outlineLevel="0" collapsed="false">
      <c r="A30" s="119"/>
      <c r="B30" s="120"/>
      <c r="H30" s="31"/>
      <c r="K30" s="24"/>
    </row>
    <row r="31" customFormat="false" ht="12.8" hidden="false" customHeight="false" outlineLevel="0" collapsed="false">
      <c r="K31" s="24"/>
    </row>
    <row r="32" customFormat="false" ht="12.8" hidden="false" customHeight="false" outlineLevel="0" collapsed="false">
      <c r="K32" s="24"/>
    </row>
    <row r="33" customFormat="false" ht="12.8" hidden="false" customHeight="false" outlineLevel="0" collapsed="false">
      <c r="A33" s="124" t="s">
        <v>65</v>
      </c>
      <c r="B33" s="124"/>
      <c r="C33" s="124"/>
      <c r="D33" s="124"/>
      <c r="E33" s="124"/>
      <c r="F33" s="124"/>
      <c r="G33" s="124"/>
      <c r="K33" s="24"/>
    </row>
    <row r="34" customFormat="false" ht="12.8" hidden="false" customHeight="false" outlineLevel="0" collapsed="false">
      <c r="A34" s="124" t="s">
        <v>66</v>
      </c>
      <c r="B34" s="124"/>
      <c r="C34" s="17" t="s">
        <v>67</v>
      </c>
      <c r="D34" s="92" t="s">
        <v>68</v>
      </c>
      <c r="E34" s="17" t="s">
        <v>69</v>
      </c>
      <c r="F34" s="89" t="s">
        <v>70</v>
      </c>
      <c r="G34" s="89"/>
      <c r="K34" s="24"/>
    </row>
    <row r="35" customFormat="false" ht="12.8" hidden="false" customHeight="false" outlineLevel="0" collapsed="false">
      <c r="C35" s="17" t="s">
        <v>71</v>
      </c>
      <c r="D35" s="89" t="s">
        <v>72</v>
      </c>
      <c r="E35" s="89"/>
      <c r="K35" s="24"/>
    </row>
    <row r="36" customFormat="false" ht="12.8" hidden="false" customHeight="false" outlineLevel="0" collapsed="false">
      <c r="C36" s="14"/>
      <c r="D36" s="14"/>
      <c r="K36" s="24"/>
    </row>
    <row r="37" customFormat="false" ht="12.8" hidden="false" customHeight="false" outlineLevel="0" collapsed="false">
      <c r="C37" s="14"/>
      <c r="D37" s="14"/>
      <c r="K37" s="24"/>
    </row>
    <row r="38" customFormat="false" ht="12.8" hidden="false" customHeight="false" outlineLevel="0" collapsed="false">
      <c r="A38" s="12" t="s">
        <v>73</v>
      </c>
      <c r="B38" s="12"/>
      <c r="C38" s="12"/>
      <c r="D38" s="12"/>
      <c r="E38" s="12"/>
      <c r="F38" s="12"/>
      <c r="G38" s="12"/>
      <c r="K38" s="24"/>
    </row>
    <row r="39" customFormat="false" ht="12.8" hidden="false" customHeight="false" outlineLevel="0" collapsed="false">
      <c r="A39" s="12" t="s">
        <v>74</v>
      </c>
      <c r="B39" s="12"/>
      <c r="C39" s="12"/>
      <c r="D39" s="12"/>
      <c r="E39" s="12"/>
      <c r="F39" s="12"/>
      <c r="G39" s="12"/>
    </row>
    <row r="40" customFormat="false" ht="12.8" hidden="false" customHeight="false" outlineLevel="0" collapsed="false">
      <c r="A40" s="12" t="s">
        <v>75</v>
      </c>
      <c r="B40" s="12"/>
      <c r="C40" s="12"/>
      <c r="D40" s="12"/>
      <c r="E40" s="12"/>
      <c r="F40" s="12"/>
      <c r="G40" s="12"/>
      <c r="K40" s="24"/>
    </row>
    <row r="41" customFormat="false" ht="12.8" hidden="false" customHeight="false" outlineLevel="0" collapsed="false">
      <c r="A41" s="125" t="s">
        <v>76</v>
      </c>
      <c r="B41" s="125"/>
      <c r="C41" s="125"/>
      <c r="D41" s="125"/>
      <c r="E41" s="125"/>
      <c r="F41" s="125"/>
      <c r="G41" s="125"/>
      <c r="H41" s="67"/>
      <c r="I41" s="67"/>
      <c r="J41" s="67"/>
      <c r="K41" s="24"/>
    </row>
    <row r="42" customFormat="false" ht="12.8" hidden="false" customHeight="false" outlineLevel="0" collapsed="false">
      <c r="K42" s="67"/>
    </row>
    <row r="43" customFormat="false" ht="12.8" hidden="false" customHeight="false" outlineLevel="0" collapsed="false">
      <c r="B43" s="35"/>
      <c r="C43" s="35"/>
      <c r="D43" s="35"/>
      <c r="E43" s="35"/>
      <c r="F43" s="35"/>
      <c r="G43" s="29"/>
      <c r="H43" s="67"/>
      <c r="I43" s="67"/>
      <c r="J43" s="67"/>
      <c r="K43" s="67"/>
    </row>
    <row r="44" customFormat="false" ht="12.8" hidden="false" customHeight="false" outlineLevel="0" collapsed="false">
      <c r="A44" s="126" t="s">
        <v>77</v>
      </c>
      <c r="B44" s="98"/>
      <c r="C44" s="98"/>
      <c r="D44" s="98"/>
      <c r="E44" s="98"/>
      <c r="F44" s="127"/>
      <c r="G44" s="18"/>
      <c r="H44" s="67"/>
      <c r="I44" s="67"/>
      <c r="J44" s="67"/>
    </row>
    <row r="45" customFormat="false" ht="12.8" hidden="false" customHeight="false" outlineLevel="0" collapsed="false">
      <c r="A45" s="128" t="s">
        <v>78</v>
      </c>
      <c r="B45" s="35"/>
      <c r="C45" s="35"/>
      <c r="D45" s="35"/>
      <c r="E45" s="35"/>
      <c r="F45" s="35"/>
      <c r="G45" s="29"/>
      <c r="H45" s="67"/>
      <c r="I45" s="67"/>
      <c r="J45" s="67"/>
    </row>
    <row r="47" customFormat="false" ht="12.8" hidden="false" customHeight="false" outlineLevel="0" collapsed="false">
      <c r="A47" s="129" t="s">
        <v>79</v>
      </c>
      <c r="B47" s="129"/>
      <c r="C47" s="129"/>
      <c r="D47" s="129"/>
      <c r="E47" s="129"/>
      <c r="F47" s="129"/>
      <c r="G47" s="129"/>
    </row>
    <row r="51" customFormat="false" ht="12.8" hidden="false" customHeight="false" outlineLevel="0" collapsed="false">
      <c r="A51" s="130"/>
    </row>
    <row r="52" customFormat="false" ht="12.8" hidden="false" customHeight="false" outlineLevel="0" collapsed="false">
      <c r="B52" s="131"/>
      <c r="C52" s="132"/>
      <c r="D52" s="27"/>
      <c r="E52" s="27"/>
      <c r="F52" s="131"/>
      <c r="G52" s="27"/>
      <c r="H52" s="27"/>
    </row>
    <row r="53" customFormat="false" ht="12.8" hidden="false" customHeight="false" outlineLevel="0" collapsed="false">
      <c r="B53" s="131"/>
      <c r="C53" s="132"/>
      <c r="D53" s="27"/>
      <c r="E53" s="27"/>
      <c r="F53" s="131"/>
      <c r="G53" s="27"/>
      <c r="H53" s="132"/>
    </row>
    <row r="54" customFormat="false" ht="12.8" hidden="false" customHeight="false" outlineLevel="0" collapsed="false">
      <c r="B54" s="87"/>
      <c r="C54" s="73"/>
      <c r="D54" s="73"/>
      <c r="E54" s="73"/>
      <c r="F54" s="87"/>
      <c r="G54" s="73"/>
      <c r="H54" s="73"/>
    </row>
    <row r="55" customFormat="false" ht="12.8" hidden="false" customHeight="false" outlineLevel="0" collapsed="false">
      <c r="B55" s="87"/>
      <c r="D55" s="73"/>
      <c r="E55" s="73"/>
      <c r="F55" s="87"/>
      <c r="G55" s="73"/>
      <c r="H55" s="73"/>
    </row>
    <row r="56" customFormat="false" ht="12.8" hidden="false" customHeight="false" outlineLevel="0" collapsed="false">
      <c r="B56" s="87"/>
      <c r="C56" s="73"/>
      <c r="D56" s="73"/>
      <c r="E56" s="73"/>
      <c r="F56" s="87"/>
      <c r="G56" s="73"/>
      <c r="H56" s="73"/>
    </row>
  </sheetData>
  <mergeCells count="34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F10"/>
    <mergeCell ref="D11:F11"/>
    <mergeCell ref="D12:F12"/>
    <mergeCell ref="A13:G13"/>
    <mergeCell ref="A14:G14"/>
    <mergeCell ref="A15:G15"/>
    <mergeCell ref="A16:G16"/>
    <mergeCell ref="A17:G17"/>
    <mergeCell ref="A18:G18"/>
    <mergeCell ref="D20:G20"/>
    <mergeCell ref="D21:G21"/>
    <mergeCell ref="A22:G22"/>
    <mergeCell ref="E24:G24"/>
    <mergeCell ref="E25:G25"/>
    <mergeCell ref="E26:G26"/>
    <mergeCell ref="S26:U26"/>
    <mergeCell ref="A33:G33"/>
    <mergeCell ref="A34:B34"/>
    <mergeCell ref="F34:G34"/>
    <mergeCell ref="D35:E35"/>
    <mergeCell ref="A38:G38"/>
    <mergeCell ref="A39:G39"/>
    <mergeCell ref="A40:G40"/>
    <mergeCell ref="A41:G41"/>
    <mergeCell ref="A47:G4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3372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2024-01-10T11:10:16Z</dcterms:created>
  <dc:creator>Phil Marshall</dc:creator>
  <dc:description/>
  <dc:language>en-GB</dc:language>
  <cp:lastModifiedBy/>
  <dcterms:modified xsi:type="dcterms:W3CDTF">2026-04-18T14:43:20Z</dcterms:modified>
  <cp:revision>208</cp:revision>
  <dc:subject/>
  <dc:title/>
</cp:coreProperties>
</file>