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Example 1" sheetId="1" state="visible" r:id="rId3"/>
    <sheet name="Example 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<sst xmlns="http://schemas.openxmlformats.org/spreadsheetml/2006/main" count="52" uniqueCount="41">
  <si>
    <t xml:space="preserve">3 POINT CURVE FITTING CALCULATIONS   Michaelis - Menten Equation</t>
  </si>
  <si>
    <t xml:space="preserve">(C) P Marshall b-w technik  2025</t>
  </si>
  <si>
    <t xml:space="preserve">EXAMPLE:        Log Exposure Density = 1.2  vs Development Time,   Acros</t>
  </si>
  <si>
    <t xml:space="preserve">Start x</t>
  </si>
  <si>
    <t xml:space="preserve">Increment x</t>
  </si>
  <si>
    <t xml:space="preserve">x</t>
  </si>
  <si>
    <t xml:space="preserve">y</t>
  </si>
  <si>
    <t xml:space="preserve">Dev Time</t>
  </si>
  <si>
    <t xml:space="preserve">Exposure</t>
  </si>
  <si>
    <t xml:space="preserve">coefficients</t>
  </si>
  <si>
    <t xml:space="preserve">a</t>
  </si>
  <si>
    <t xml:space="preserve">b</t>
  </si>
  <si>
    <t xml:space="preserve">Enter x</t>
  </si>
  <si>
    <t xml:space="preserve">Calc. y</t>
  </si>
  <si>
    <t xml:space="preserve">Michaelis - Menten Equation</t>
  </si>
  <si>
    <t xml:space="preserve">y = a*x / (b+x)</t>
  </si>
  <si>
    <t xml:space="preserve">This curve fitting method is only intended for fitting to gently sloping graphs where only 3 sample points are available. For example : </t>
  </si>
  <si>
    <t xml:space="preserve">     1. Change of gamma with development time</t>
  </si>
  <si>
    <t xml:space="preserve">     2. Change of film speed with development time</t>
  </si>
  <si>
    <t xml:space="preserve">3 POINT CURVE FITTING CALCULATIONS   </t>
  </si>
  <si>
    <t xml:space="preserve">(C) P Marshall b-w technik  2025     photography/3_point_curve_fitting.ods and xlsx</t>
  </si>
  <si>
    <t xml:space="preserve">EXAMPLE:        Film Gamma (Ilford Gbar)  vs Development Time,   HP5+</t>
  </si>
  <si>
    <t xml:space="preserve">ONLY CHANGE YELLOW CELLS</t>
  </si>
  <si>
    <t xml:space="preserve">Insert values for x in cells A13 to A15 and values for y in B13 to B15</t>
  </si>
  <si>
    <t xml:space="preserve">3 point Curve Fitting method - Quadratic Fit</t>
  </si>
  <si>
    <t xml:space="preserve">  x = Development time, y = gamma</t>
  </si>
  <si>
    <t xml:space="preserve">Data</t>
  </si>
  <si>
    <t xml:space="preserve">n  =</t>
  </si>
  <si>
    <t xml:space="preserve">x^2</t>
  </si>
  <si>
    <t xml:space="preserve">xy</t>
  </si>
  <si>
    <t xml:space="preserve">x^3</t>
  </si>
  <si>
    <t xml:space="preserve">x^4</t>
  </si>
  <si>
    <t xml:space="preserve">x^2y</t>
  </si>
  <si>
    <t xml:space="preserve">S(xx)</t>
  </si>
  <si>
    <t xml:space="preserve">S(xy)</t>
  </si>
  <si>
    <t xml:space="preserve">S(xx^2)</t>
  </si>
  <si>
    <t xml:space="preserve">S(x^2y)</t>
  </si>
  <si>
    <t xml:space="preserve">S(x^2x^2)</t>
  </si>
  <si>
    <t xml:space="preserve">c</t>
  </si>
  <si>
    <t xml:space="preserve">Quadratic Equation</t>
  </si>
  <si>
    <t xml:space="preserve">y= a + b*x + c*x^2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</si>
</sst>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0"/>
    <numFmt numFmtId="166" formatCode="0.00"/>
    <numFmt numFmtId="167" formatCode="0.000000"/>
    <numFmt numFmtId="168" formatCode="0.000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 val="true"/>
      <sz val="10"/>
      <color rgb="FF000000"/>
      <name val="Arial"/>
      <family val="2"/>
      <charset val="1"/>
    </font>
    <font>
      <sz val="8"/>
      <color rgb="FF00000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B66C"/>
        <bgColor rgb="FFFF972F"/>
      </patternFill>
    </fill>
    <fill>
      <patternFill patternType="solid">
        <fgColor rgb="FFB3CAC7"/>
        <bgColor rgb="FFB3B3B3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972F"/>
        <bgColor rgb="FFFFB66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3465A4"/>
      </left>
      <right style="thin">
        <color rgb="FF3465A4"/>
      </right>
      <top style="thin">
        <color rgb="FF3465A4"/>
      </top>
      <bottom style="thin">
        <color rgb="FF3465A4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4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4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6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6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CAC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3B3B3"/>
      <rgbColor rgb="FFFF99CC"/>
      <rgbColor rgb="FFCC99FF"/>
      <rgbColor rgb="FFFFB66C"/>
      <rgbColor rgb="FF3465A4"/>
      <rgbColor rgb="FF33CCCC"/>
      <rgbColor rgb="FF99CC00"/>
      <rgbColor rgb="FFFFCC00"/>
      <rgbColor rgb="FFFF972F"/>
      <rgbColor rgb="FFFF6600"/>
      <rgbColor rgb="FF666666"/>
      <rgbColor rgb="FF999999"/>
      <rgbColor rgb="FF004586"/>
      <rgbColor rgb="FF339966"/>
      <rgbColor rgb="FF11111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3909418230055"/>
          <c:y val="0.036047234307023"/>
          <c:w val="0.779735961089003"/>
          <c:h val="0.817455384888573"/>
        </c:manualLayout>
      </c:layout>
      <c:lineChart>
        <c:grouping val="standard"/>
        <c:varyColors val="0"/>
        <c:ser>
          <c:idx val="0"/>
          <c:order val="0"/>
          <c:tx>
            <c:strRef>
              <c:f>'Example 1'!$B$12</c:f>
              <c:strCache>
                <c:ptCount val="1"/>
                <c:pt idx="0">
                  <c:v>Exposure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'Example 1'!$A$13:$A$22</c:f>
              <c:strCache>
                <c:ptCount val="10"/>
                <c:pt idx="0">
                  <c:v>6.50</c:v>
                </c:pt>
                <c:pt idx="1">
                  <c:v>7.00</c:v>
                </c:pt>
                <c:pt idx="2">
                  <c:v>7.50</c:v>
                </c:pt>
                <c:pt idx="3">
                  <c:v>8.00</c:v>
                </c:pt>
                <c:pt idx="4">
                  <c:v>8.50</c:v>
                </c:pt>
                <c:pt idx="5">
                  <c:v>9.00</c:v>
                </c:pt>
                <c:pt idx="6">
                  <c:v>9.50</c:v>
                </c:pt>
                <c:pt idx="7">
                  <c:v>10.00</c:v>
                </c:pt>
                <c:pt idx="8">
                  <c:v>10.50</c:v>
                </c:pt>
                <c:pt idx="9">
                  <c:v>11.00</c:v>
                </c:pt>
              </c:strCache>
            </c:strRef>
          </c:cat>
          <c:val>
            <c:numRef>
              <c:f>'Example 1'!$B$13:$B$22</c:f>
              <c:numCache>
                <c:formatCode>0.00</c:formatCode>
                <c:ptCount val="10"/>
                <c:pt idx="0">
                  <c:v>3.18245545796738</c:v>
                </c:pt>
                <c:pt idx="1">
                  <c:v>3.03637839039573</c:v>
                </c:pt>
                <c:pt idx="2">
                  <c:v>2.920210536819</c:v>
                </c:pt>
                <c:pt idx="3">
                  <c:v>2.82561911658219</c:v>
                </c:pt>
                <c:pt idx="4">
                  <c:v>2.74710369388769</c:v>
                </c:pt>
                <c:pt idx="5">
                  <c:v>2.68088702290076</c:v>
                </c:pt>
                <c:pt idx="6">
                  <c:v>2.62428925385813</c:v>
                </c:pt>
                <c:pt idx="7">
                  <c:v>2.57535638859557</c:v>
                </c:pt>
                <c:pt idx="8">
                  <c:v>2.53263011497095</c:v>
                </c:pt>
                <c:pt idx="9">
                  <c:v>2.495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54430027"/>
        <c:axId val="1037363"/>
      </c:lineChart>
      <c:catAx>
        <c:axId val="54430027"/>
        <c:scaling>
          <c:orientation val="minMax"/>
        </c:scaling>
        <c:delete val="0"/>
        <c:axPos val="b"/>
        <c:majorGridlines>
          <c:spPr>
            <a:ln w="0">
              <a:solidFill>
                <a:srgbClr val="666666"/>
              </a:solidFill>
            </a:ln>
          </c:spPr>
        </c:majorGridlines>
        <c:minorGridlines>
          <c:spPr>
            <a:ln w="18000">
              <a:solidFill>
                <a:srgbClr val="dddddd"/>
              </a:solidFill>
              <a:round/>
            </a:ln>
          </c:spPr>
        </c:min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solidFill>
                      <a:srgbClr val="000000"/>
                    </a:solidFill>
                    <a:uFillTx/>
                    <a:latin typeface="Arial"/>
                    <a:ea typeface="DejaVu Sans"/>
                  </a:rPr>
                  <a:t>Development Time  (x)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1037363"/>
        <c:crosses val="autoZero"/>
        <c:auto val="1"/>
        <c:lblAlgn val="ctr"/>
        <c:lblOffset val="100"/>
        <c:noMultiLvlLbl val="0"/>
      </c:catAx>
      <c:valAx>
        <c:axId val="1037363"/>
        <c:scaling>
          <c:orientation val="minMax"/>
        </c:scaling>
        <c:delete val="0"/>
        <c:axPos val="l"/>
        <c:majorGridlines>
          <c:spPr>
            <a:ln w="18000">
              <a:solidFill>
                <a:srgbClr val="666666"/>
              </a:solidFill>
              <a:round/>
            </a:ln>
          </c:spPr>
        </c:majorGridlines>
        <c:minorGridlines>
          <c:spPr>
            <a:ln w="0">
              <a:solidFill>
                <a:srgbClr val="999999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solidFill>
                      <a:srgbClr val="000000"/>
                    </a:solidFill>
                    <a:uFillTx/>
                    <a:latin typeface="Arial"/>
                    <a:ea typeface="DejaVu Sans"/>
                  </a:rPr>
                  <a:t>Log exposure for Density = 1.2  (y)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54430027"/>
        <c:crosses val="autoZero"/>
        <c:crossBetween val="midCat"/>
      </c:valAx>
      <c:spPr>
        <a:noFill/>
        <a:ln w="14400">
          <a:solidFill>
            <a:srgbClr val="111111"/>
          </a:solidFill>
          <a:round/>
        </a:ln>
      </c:spPr>
    </c:plotArea>
    <c:plotVisOnly val="1"/>
    <c:dispBlanksAs val="gap"/>
  </c:chart>
  <c:spPr>
    <a:solidFill>
      <a:srgbClr val="ffffff"/>
    </a:solidFill>
    <a:ln w="216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27682608418774"/>
          <c:y val="0.0776655643936009"/>
          <c:w val="0.797108832707126"/>
          <c:h val="0.796585932612387"/>
        </c:manualLayout>
      </c:layout>
      <c:lineChart>
        <c:grouping val="standard"/>
        <c:varyColors val="0"/>
        <c:ser>
          <c:idx val="0"/>
          <c:order val="0"/>
          <c:tx>
            <c:strRef>
              <c:f>'Example 2'!$B$22</c:f>
              <c:strCache>
                <c:ptCount val="1"/>
                <c:pt idx="0">
                  <c:v>y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'Example 2'!$A$23:$A$32</c:f>
              <c:strCache>
                <c:ptCount val="10"/>
                <c:pt idx="0">
                  <c:v>6.00</c:v>
                </c:pt>
                <c:pt idx="1">
                  <c:v>6.50</c:v>
                </c:pt>
                <c:pt idx="2">
                  <c:v>7.00</c:v>
                </c:pt>
                <c:pt idx="3">
                  <c:v>7.50</c:v>
                </c:pt>
                <c:pt idx="4">
                  <c:v>8.00</c:v>
                </c:pt>
                <c:pt idx="5">
                  <c:v>8.50</c:v>
                </c:pt>
                <c:pt idx="6">
                  <c:v>9.00</c:v>
                </c:pt>
                <c:pt idx="7">
                  <c:v>9.50</c:v>
                </c:pt>
                <c:pt idx="8">
                  <c:v>10.00</c:v>
                </c:pt>
                <c:pt idx="9">
                  <c:v>10.50</c:v>
                </c:pt>
              </c:strCache>
            </c:strRef>
          </c:cat>
          <c:val>
            <c:numRef>
              <c:f>'Example 2'!$B$23:$B$32</c:f>
              <c:numCache>
                <c:formatCode>0.000</c:formatCode>
                <c:ptCount val="10"/>
                <c:pt idx="0">
                  <c:v>0.411238095238103</c:v>
                </c:pt>
                <c:pt idx="1">
                  <c:v>0.431562500000005</c:v>
                </c:pt>
                <c:pt idx="2">
                  <c:v>0.452000000000003</c:v>
                </c:pt>
                <c:pt idx="3">
                  <c:v>0.472550595238096</c:v>
                </c:pt>
                <c:pt idx="4">
                  <c:v>0.493214285714285</c:v>
                </c:pt>
                <c:pt idx="5">
                  <c:v>0.513991071428569</c:v>
                </c:pt>
                <c:pt idx="6">
                  <c:v>0.534880952380949</c:v>
                </c:pt>
                <c:pt idx="7">
                  <c:v>0.555883928571425</c:v>
                </c:pt>
                <c:pt idx="8">
                  <c:v>0.576999999999996</c:v>
                </c:pt>
                <c:pt idx="9">
                  <c:v>0.598229166666662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99876459"/>
        <c:axId val="25713748"/>
      </c:lineChart>
      <c:catAx>
        <c:axId val="99876459"/>
        <c:scaling>
          <c:orientation val="minMax"/>
        </c:scaling>
        <c:delete val="0"/>
        <c:axPos val="b"/>
        <c:majorGridlines>
          <c:spPr>
            <a:ln w="10800">
              <a:solidFill>
                <a:srgbClr val="333333"/>
              </a:solidFill>
              <a:round/>
            </a:ln>
          </c:spPr>
        </c:majorGridlines>
        <c:minorGridlines>
          <c:spPr>
            <a:ln w="10800">
              <a:solidFill>
                <a:srgbClr val="666666"/>
              </a:solidFill>
              <a:round/>
            </a:ln>
          </c:spPr>
        </c:min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solidFill>
                      <a:srgbClr val="000000"/>
                    </a:solidFill>
                    <a:uFillTx/>
                    <a:latin typeface="Arial"/>
                    <a:ea typeface="DejaVu Sans"/>
                  </a:rPr>
                  <a:t>( X )</a:t>
                </a:r>
              </a:p>
            </c:rich>
          </c:tx>
          <c:layout>
            <c:manualLayout>
              <c:xMode val="edge"/>
              <c:yMode val="edge"/>
              <c:x val="0.47685155702732"/>
              <c:y val="0.928590580033962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14400">
            <a:solidFill>
              <a:srgbClr val="111111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25713748"/>
        <c:crosses val="autoZero"/>
        <c:auto val="1"/>
        <c:lblAlgn val="ctr"/>
        <c:lblOffset val="100"/>
        <c:noMultiLvlLbl val="0"/>
      </c:catAx>
      <c:valAx>
        <c:axId val="25713748"/>
        <c:scaling>
          <c:orientation val="minMax"/>
        </c:scaling>
        <c:delete val="0"/>
        <c:axPos val="l"/>
        <c:majorGridlines>
          <c:spPr>
            <a:ln w="14400">
              <a:solidFill>
                <a:srgbClr val="333333"/>
              </a:solidFill>
              <a:round/>
            </a:ln>
          </c:spPr>
        </c:majorGridlines>
        <c:minorGridlines>
          <c:spPr>
            <a:ln w="10800">
              <a:solidFill>
                <a:srgbClr val="808080"/>
              </a:solidFill>
              <a:round/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solidFill>
                      <a:srgbClr val="000000"/>
                    </a:solidFill>
                    <a:uFillTx/>
                    <a:latin typeface="Arial"/>
                    <a:ea typeface="DejaVu Sans"/>
                  </a:rPr>
                  <a:t>( Y )</a:t>
                </a:r>
              </a:p>
            </c:rich>
          </c:tx>
          <c:layout>
            <c:manualLayout>
              <c:xMode val="edge"/>
              <c:yMode val="edge"/>
              <c:x val="0.0151563395529517"/>
              <c:y val="0.456251675752972"/>
            </c:manualLayout>
          </c:layout>
          <c:overlay val="0"/>
          <c:spPr>
            <a:noFill/>
            <a:ln w="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18000">
            <a:solidFill>
              <a:srgbClr val="808080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99876459"/>
        <c:crossesAt val="1"/>
        <c:crossBetween val="midCat"/>
      </c:valAx>
      <c:spPr>
        <a:noFill/>
        <a:ln w="10800">
          <a:solidFill>
            <a:srgbClr val="111111"/>
          </a:solidFill>
          <a:round/>
        </a:ln>
      </c:spPr>
    </c:plotArea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802800</xdr:colOff>
      <xdr:row>6</xdr:row>
      <xdr:rowOff>0</xdr:rowOff>
    </xdr:from>
    <xdr:to>
      <xdr:col>9</xdr:col>
      <xdr:colOff>812160</xdr:colOff>
      <xdr:row>30</xdr:row>
      <xdr:rowOff>152640</xdr:rowOff>
    </xdr:to>
    <xdr:graphicFrame>
      <xdr:nvGraphicFramePr>
        <xdr:cNvPr id="0" name=""/>
        <xdr:cNvGraphicFramePr/>
      </xdr:nvGraphicFramePr>
      <xdr:xfrm>
        <a:off x="2428560" y="975240"/>
        <a:ext cx="5698800" cy="4054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794520</xdr:colOff>
      <xdr:row>20</xdr:row>
      <xdr:rowOff>156600</xdr:rowOff>
    </xdr:from>
    <xdr:to>
      <xdr:col>9</xdr:col>
      <xdr:colOff>757800</xdr:colOff>
      <xdr:row>45</xdr:row>
      <xdr:rowOff>120240</xdr:rowOff>
    </xdr:to>
    <xdr:graphicFrame>
      <xdr:nvGraphicFramePr>
        <xdr:cNvPr id="1" name=""/>
        <xdr:cNvGraphicFramePr/>
      </xdr:nvGraphicFramePr>
      <xdr:xfrm>
        <a:off x="2420280" y="3407760"/>
        <a:ext cx="5652720" cy="4027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8" activeCellId="0" sqref="C38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2.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2.8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5" customFormat="false" ht="12.8" hidden="false" customHeight="false" outlineLevel="0" collapsed="false">
      <c r="A5" s="4" t="s">
        <v>3</v>
      </c>
      <c r="B5" s="5" t="n">
        <v>6.5</v>
      </c>
      <c r="C5" s="4" t="s">
        <v>4</v>
      </c>
      <c r="D5" s="4" t="n">
        <v>0.5</v>
      </c>
    </row>
    <row r="6" customFormat="false" ht="12.8" hidden="false" customHeight="false" outlineLevel="0" collapsed="false">
      <c r="F6" s="6"/>
    </row>
    <row r="7" customFormat="false" ht="12.8" hidden="false" customHeight="false" outlineLevel="0" collapsed="false">
      <c r="A7" s="4" t="s">
        <v>5</v>
      </c>
      <c r="B7" s="4" t="s">
        <v>6</v>
      </c>
    </row>
    <row r="8" customFormat="false" ht="12.8" hidden="false" customHeight="false" outlineLevel="0" collapsed="false">
      <c r="A8" s="7" t="s">
        <v>7</v>
      </c>
      <c r="B8" s="7" t="s">
        <v>8</v>
      </c>
    </row>
    <row r="9" customFormat="false" ht="12.8" hidden="false" customHeight="false" outlineLevel="0" collapsed="false">
      <c r="A9" s="8" t="n">
        <v>6.75</v>
      </c>
      <c r="B9" s="8" t="n">
        <v>3.105</v>
      </c>
    </row>
    <row r="10" customFormat="false" ht="12.8" hidden="false" customHeight="false" outlineLevel="0" collapsed="false">
      <c r="A10" s="8" t="n">
        <v>8.67</v>
      </c>
      <c r="B10" s="8" t="n">
        <v>2.696</v>
      </c>
    </row>
    <row r="11" customFormat="false" ht="12.8" hidden="false" customHeight="false" outlineLevel="0" collapsed="false">
      <c r="A11" s="8" t="n">
        <v>11</v>
      </c>
      <c r="B11" s="8" t="n">
        <v>2.495</v>
      </c>
    </row>
    <row r="12" customFormat="false" ht="12.8" hidden="false" customHeight="false" outlineLevel="0" collapsed="false">
      <c r="A12" s="9" t="s">
        <v>7</v>
      </c>
      <c r="B12" s="9" t="str">
        <f aca="false">B8</f>
        <v>Exposure</v>
      </c>
    </row>
    <row r="13" customFormat="false" ht="12.8" hidden="false" customHeight="false" outlineLevel="0" collapsed="false">
      <c r="A13" s="10" t="n">
        <f aca="false">$B$5</f>
        <v>6.5</v>
      </c>
      <c r="B13" s="11" t="n">
        <f aca="false">$A$25*A13/($B$25+A13)</f>
        <v>3.18245545796738</v>
      </c>
    </row>
    <row r="14" customFormat="false" ht="12.8" hidden="false" customHeight="false" outlineLevel="0" collapsed="false">
      <c r="A14" s="11" t="n">
        <f aca="false">A13+$D$5</f>
        <v>7</v>
      </c>
      <c r="B14" s="11" t="n">
        <f aca="false">$A$25*A14/($B$25+A14)</f>
        <v>3.03637839039573</v>
      </c>
    </row>
    <row r="15" customFormat="false" ht="12.8" hidden="false" customHeight="false" outlineLevel="0" collapsed="false">
      <c r="A15" s="11" t="n">
        <f aca="false">A14+$D$5</f>
        <v>7.5</v>
      </c>
      <c r="B15" s="11" t="n">
        <f aca="false">$A$25*A15/($B$25+A15)</f>
        <v>2.920210536819</v>
      </c>
      <c r="E15" s="6"/>
      <c r="F15" s="6"/>
    </row>
    <row r="16" customFormat="false" ht="12.8" hidden="false" customHeight="false" outlineLevel="0" collapsed="false">
      <c r="A16" s="11" t="n">
        <f aca="false">A15+$D$5</f>
        <v>8</v>
      </c>
      <c r="B16" s="11" t="n">
        <f aca="false">$A$25*A16/($B$25+A16)</f>
        <v>2.82561911658219</v>
      </c>
      <c r="E16" s="6"/>
    </row>
    <row r="17" customFormat="false" ht="12.8" hidden="false" customHeight="false" outlineLevel="0" collapsed="false">
      <c r="A17" s="11" t="n">
        <f aca="false">A16+$D$5</f>
        <v>8.5</v>
      </c>
      <c r="B17" s="11" t="n">
        <f aca="false">$A$25*A17/($B$25+A17)</f>
        <v>2.74710369388769</v>
      </c>
    </row>
    <row r="18" customFormat="false" ht="12.8" hidden="false" customHeight="false" outlineLevel="0" collapsed="false">
      <c r="A18" s="11" t="n">
        <f aca="false">A17+$D$5</f>
        <v>9</v>
      </c>
      <c r="B18" s="11" t="n">
        <f aca="false">$A$25*A18/($B$25+A18)</f>
        <v>2.68088702290076</v>
      </c>
    </row>
    <row r="19" customFormat="false" ht="12.8" hidden="false" customHeight="false" outlineLevel="0" collapsed="false">
      <c r="A19" s="11" t="n">
        <f aca="false">A18+$D$5</f>
        <v>9.5</v>
      </c>
      <c r="B19" s="11" t="n">
        <f aca="false">$A$25*A19/($B$25+A19)</f>
        <v>2.62428925385813</v>
      </c>
    </row>
    <row r="20" customFormat="false" ht="12.8" hidden="false" customHeight="false" outlineLevel="0" collapsed="false">
      <c r="A20" s="11" t="n">
        <f aca="false">A19+$D$5</f>
        <v>10</v>
      </c>
      <c r="B20" s="11" t="n">
        <f aca="false">$A$25*A20/($B$25+A20)</f>
        <v>2.57535638859557</v>
      </c>
    </row>
    <row r="21" customFormat="false" ht="12.8" hidden="false" customHeight="false" outlineLevel="0" collapsed="false">
      <c r="A21" s="11" t="n">
        <f aca="false">A20+$D$5</f>
        <v>10.5</v>
      </c>
      <c r="B21" s="11" t="n">
        <f aca="false">$A$25*A21/($B$25+A21)</f>
        <v>2.53263011497095</v>
      </c>
    </row>
    <row r="22" customFormat="false" ht="12.8" hidden="false" customHeight="false" outlineLevel="0" collapsed="false">
      <c r="A22" s="11" t="n">
        <f aca="false">A21+$D$5</f>
        <v>11</v>
      </c>
      <c r="B22" s="11" t="n">
        <f aca="false">$A$25*A22/($B$25+A22)</f>
        <v>2.495</v>
      </c>
    </row>
    <row r="23" customFormat="false" ht="12.8" hidden="false" customHeight="false" outlineLevel="0" collapsed="false">
      <c r="A23" s="12" t="s">
        <v>9</v>
      </c>
      <c r="B23" s="12"/>
    </row>
    <row r="24" customFormat="false" ht="12.8" hidden="false" customHeight="false" outlineLevel="0" collapsed="false">
      <c r="A24" s="13" t="s">
        <v>10</v>
      </c>
      <c r="B24" s="14" t="s">
        <v>11</v>
      </c>
    </row>
    <row r="25" customFormat="false" ht="12.8" hidden="false" customHeight="false" outlineLevel="0" collapsed="false">
      <c r="A25" s="15" t="n">
        <f aca="false">B9*(B25+A9)/A9</f>
        <v>1.90164717348928</v>
      </c>
      <c r="B25" s="16" t="n">
        <f aca="false">A9*A11*(B9-B11)/(B11*A9-B9*A11)</f>
        <v>-2.61598440545809</v>
      </c>
    </row>
    <row r="27" customFormat="false" ht="12.8" hidden="false" customHeight="false" outlineLevel="0" collapsed="false">
      <c r="A27" s="4" t="s">
        <v>12</v>
      </c>
      <c r="B27" s="4" t="s">
        <v>13</v>
      </c>
    </row>
    <row r="28" customFormat="false" ht="12.8" hidden="false" customHeight="false" outlineLevel="0" collapsed="false">
      <c r="A28" s="17" t="n">
        <v>8.67</v>
      </c>
      <c r="B28" s="7" t="n">
        <f aca="false">$A$25*A28/($B$25+A28)</f>
        <v>2.72336282202781</v>
      </c>
    </row>
    <row r="30" customFormat="false" ht="12.8" hidden="false" customHeight="false" outlineLevel="0" collapsed="false">
      <c r="A30" s="18" t="s">
        <v>14</v>
      </c>
      <c r="B30" s="18"/>
    </row>
    <row r="31" customFormat="false" ht="12.8" hidden="false" customHeight="false" outlineLevel="0" collapsed="false">
      <c r="A31" s="19" t="s">
        <v>15</v>
      </c>
      <c r="B31" s="19"/>
    </row>
    <row r="33" customFormat="false" ht="12.8" hidden="false" customHeight="false" outlineLevel="0" collapsed="false">
      <c r="A33" s="20" t="s">
        <v>16</v>
      </c>
      <c r="B33" s="20"/>
      <c r="C33" s="20"/>
      <c r="D33" s="20"/>
      <c r="E33" s="20"/>
      <c r="F33" s="20"/>
      <c r="G33" s="20"/>
      <c r="H33" s="20"/>
      <c r="I33" s="20"/>
      <c r="J33" s="20"/>
    </row>
    <row r="34" customFormat="false" ht="12.8" hidden="false" customHeight="false" outlineLevel="0" collapsed="false">
      <c r="A34" s="20" t="s">
        <v>17</v>
      </c>
      <c r="B34" s="20"/>
      <c r="C34" s="20"/>
      <c r="D34" s="20"/>
      <c r="E34" s="20"/>
      <c r="F34" s="20"/>
      <c r="G34" s="20"/>
      <c r="H34" s="20"/>
      <c r="I34" s="20"/>
      <c r="J34" s="20"/>
    </row>
    <row r="35" customFormat="false" ht="12.8" hidden="false" customHeight="false" outlineLevel="0" collapsed="false">
      <c r="A35" s="20" t="s">
        <v>18</v>
      </c>
      <c r="B35" s="20"/>
      <c r="C35" s="20"/>
      <c r="D35" s="20"/>
      <c r="E35" s="20"/>
      <c r="F35" s="20"/>
      <c r="G35" s="20"/>
      <c r="H35" s="20"/>
      <c r="I35" s="20"/>
      <c r="J35" s="20"/>
    </row>
  </sheetData>
  <mergeCells count="9">
    <mergeCell ref="A1:J1"/>
    <mergeCell ref="A2:J2"/>
    <mergeCell ref="A3:J3"/>
    <mergeCell ref="A23:B23"/>
    <mergeCell ref="A30:B30"/>
    <mergeCell ref="A31:B31"/>
    <mergeCell ref="A33:J33"/>
    <mergeCell ref="A34:J34"/>
    <mergeCell ref="A35:J35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5" activeCellId="0" sqref="L5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2.8" hidden="false" customHeight="false" outlineLevel="0" collapsed="false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2.8" hidden="false" customHeight="false" outlineLevel="0" collapsed="false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12.8" hidden="false" customHeight="false" outlineLevel="0" collapsed="false">
      <c r="A4" s="21" t="s">
        <v>22</v>
      </c>
      <c r="B4" s="21"/>
      <c r="C4" s="21"/>
      <c r="D4" s="21"/>
      <c r="E4" s="21"/>
      <c r="F4" s="21"/>
      <c r="G4" s="21"/>
      <c r="H4" s="21"/>
      <c r="I4" s="21"/>
      <c r="J4" s="21"/>
    </row>
    <row r="5" customFormat="false" ht="12.8" hidden="false" customHeight="false" outlineLevel="0" collapsed="false">
      <c r="A5" s="22" t="s">
        <v>23</v>
      </c>
      <c r="B5" s="22"/>
      <c r="C5" s="22"/>
      <c r="D5" s="22"/>
      <c r="E5" s="22"/>
      <c r="F5" s="22"/>
      <c r="G5" s="22"/>
      <c r="H5" s="22"/>
      <c r="I5" s="22"/>
      <c r="J5" s="22"/>
    </row>
    <row r="7" customFormat="false" ht="12.8" hidden="false" customHeight="false" outlineLevel="0" collapsed="false">
      <c r="A7" s="23" t="s">
        <v>24</v>
      </c>
      <c r="B7" s="23"/>
      <c r="C7" s="23"/>
      <c r="D7" s="23"/>
      <c r="E7" s="23"/>
      <c r="F7" s="23"/>
      <c r="G7" s="23"/>
      <c r="H7" s="23"/>
      <c r="I7" s="23"/>
      <c r="J7" s="23"/>
    </row>
    <row r="9" customFormat="false" ht="12.8" hidden="false" customHeight="false" outlineLevel="0" collapsed="false">
      <c r="A9" s="4" t="s">
        <v>3</v>
      </c>
      <c r="B9" s="24" t="n">
        <v>6</v>
      </c>
      <c r="C9" s="4" t="s">
        <v>4</v>
      </c>
      <c r="D9" s="24" t="n">
        <v>0.5</v>
      </c>
      <c r="E9" s="25" t="s">
        <v>25</v>
      </c>
      <c r="F9" s="25"/>
      <c r="G9" s="25"/>
      <c r="H9" s="25"/>
      <c r="I9" s="25"/>
      <c r="J9" s="25"/>
    </row>
    <row r="10" customFormat="false" ht="12.8" hidden="false" customHeight="false" outlineLevel="0" collapsed="false">
      <c r="E10" s="6"/>
      <c r="F10" s="6"/>
      <c r="G10" s="6"/>
      <c r="H10" s="26"/>
      <c r="I10" s="6"/>
      <c r="J10" s="6"/>
      <c r="K10" s="6"/>
      <c r="L10" s="6"/>
    </row>
    <row r="11" customFormat="false" ht="12.8" hidden="false" customHeight="false" outlineLevel="0" collapsed="false">
      <c r="A11" s="12" t="s">
        <v>26</v>
      </c>
      <c r="B11" s="27" t="s">
        <v>27</v>
      </c>
      <c r="C11" s="12" t="n">
        <v>3</v>
      </c>
      <c r="D11" s="6"/>
      <c r="E11" s="6"/>
      <c r="F11" s="6"/>
      <c r="G11" s="6"/>
      <c r="H11" s="6"/>
      <c r="I11" s="6"/>
      <c r="J11" s="6"/>
      <c r="K11" s="6"/>
      <c r="L11" s="6"/>
    </row>
    <row r="12" customFormat="false" ht="12.8" hidden="false" customHeight="false" outlineLevel="0" collapsed="false">
      <c r="A12" s="28" t="s">
        <v>5</v>
      </c>
      <c r="B12" s="28" t="s">
        <v>6</v>
      </c>
      <c r="C12" s="29" t="s">
        <v>28</v>
      </c>
      <c r="D12" s="29" t="s">
        <v>29</v>
      </c>
      <c r="E12" s="29" t="s">
        <v>30</v>
      </c>
      <c r="F12" s="29" t="s">
        <v>31</v>
      </c>
      <c r="G12" s="30" t="s">
        <v>32</v>
      </c>
      <c r="H12" s="30"/>
      <c r="I12" s="31"/>
      <c r="J12" s="32"/>
      <c r="K12" s="33"/>
      <c r="L12" s="33"/>
    </row>
    <row r="13" customFormat="false" ht="12.8" hidden="false" customHeight="false" outlineLevel="0" collapsed="false">
      <c r="A13" s="34" t="n">
        <v>7</v>
      </c>
      <c r="B13" s="35" t="n">
        <v>0.452</v>
      </c>
      <c r="C13" s="36" t="n">
        <f aca="false">A13^2</f>
        <v>49</v>
      </c>
      <c r="D13" s="37" t="n">
        <f aca="false">A13*B13</f>
        <v>3.164</v>
      </c>
      <c r="E13" s="36" t="n">
        <f aca="false">A13^3</f>
        <v>343</v>
      </c>
      <c r="F13" s="36" t="n">
        <f aca="false">A13^4</f>
        <v>2401</v>
      </c>
      <c r="G13" s="38" t="n">
        <f aca="false">C13*B13</f>
        <v>22.148</v>
      </c>
      <c r="H13" s="38"/>
      <c r="I13" s="39" t="s">
        <v>33</v>
      </c>
      <c r="J13" s="40" t="n">
        <f aca="false">C16-A16^2/C11</f>
        <v>24.6666666666667</v>
      </c>
      <c r="K13" s="41"/>
      <c r="L13" s="42"/>
    </row>
    <row r="14" customFormat="false" ht="12.8" hidden="false" customHeight="false" outlineLevel="0" collapsed="false">
      <c r="A14" s="34" t="n">
        <v>10</v>
      </c>
      <c r="B14" s="35" t="n">
        <v>0.577</v>
      </c>
      <c r="C14" s="36" t="n">
        <f aca="false">A14^2</f>
        <v>100</v>
      </c>
      <c r="D14" s="37" t="n">
        <f aca="false">A14*B14</f>
        <v>5.77</v>
      </c>
      <c r="E14" s="36" t="n">
        <f aca="false">A14^3</f>
        <v>1000</v>
      </c>
      <c r="F14" s="36" t="n">
        <f aca="false">A14^4</f>
        <v>10000</v>
      </c>
      <c r="G14" s="38" t="n">
        <f aca="false">C14*B14</f>
        <v>57.7</v>
      </c>
      <c r="H14" s="38"/>
      <c r="I14" s="43" t="s">
        <v>34</v>
      </c>
      <c r="J14" s="40" t="n">
        <f aca="false">D16-A16*B16/C11</f>
        <v>1.051</v>
      </c>
      <c r="K14" s="41"/>
      <c r="L14" s="42"/>
    </row>
    <row r="15" customFormat="false" ht="12.8" hidden="false" customHeight="false" outlineLevel="0" collapsed="false">
      <c r="A15" s="34" t="n">
        <v>14</v>
      </c>
      <c r="B15" s="35" t="n">
        <f aca="false">0.75</f>
        <v>0.75</v>
      </c>
      <c r="C15" s="36" t="n">
        <f aca="false">A15^2</f>
        <v>196</v>
      </c>
      <c r="D15" s="37" t="n">
        <f aca="false">A15*B15</f>
        <v>10.5</v>
      </c>
      <c r="E15" s="36" t="n">
        <f aca="false">A15^3</f>
        <v>2744</v>
      </c>
      <c r="F15" s="36" t="n">
        <f aca="false">A15^4</f>
        <v>38416</v>
      </c>
      <c r="G15" s="38" t="n">
        <f aca="false">C15*B15</f>
        <v>147</v>
      </c>
      <c r="H15" s="38"/>
      <c r="I15" s="43" t="s">
        <v>35</v>
      </c>
      <c r="J15" s="40" t="n">
        <f aca="false">E16-A16*C16/C11</f>
        <v>522</v>
      </c>
      <c r="K15" s="41"/>
      <c r="L15" s="42"/>
    </row>
    <row r="16" customFormat="false" ht="12.8" hidden="false" customHeight="false" outlineLevel="0" collapsed="false">
      <c r="A16" s="44" t="n">
        <f aca="false">SUM(A13:A15)</f>
        <v>31</v>
      </c>
      <c r="B16" s="44" t="n">
        <f aca="false">SUM(B13:B15)</f>
        <v>1.779</v>
      </c>
      <c r="C16" s="44" t="n">
        <f aca="false">SUM(C13:C15)</f>
        <v>345</v>
      </c>
      <c r="D16" s="44" t="n">
        <f aca="false">SUM(D13:D15)</f>
        <v>19.434</v>
      </c>
      <c r="E16" s="44" t="n">
        <f aca="false">SUM(E13:E15)</f>
        <v>4087</v>
      </c>
      <c r="F16" s="44" t="n">
        <f aca="false">SUM(F13:F15)</f>
        <v>50817</v>
      </c>
      <c r="G16" s="44" t="n">
        <f aca="false">SUM(G13:G15)</f>
        <v>226.848</v>
      </c>
      <c r="H16" s="45"/>
      <c r="I16" s="37" t="s">
        <v>36</v>
      </c>
      <c r="J16" s="40" t="n">
        <f aca="false">G16-C16*B16/C11</f>
        <v>22.263</v>
      </c>
      <c r="K16" s="41"/>
      <c r="L16" s="42"/>
    </row>
    <row r="17" customFormat="false" ht="12.8" hidden="false" customHeight="false" outlineLevel="0" collapsed="false">
      <c r="A17" s="46"/>
      <c r="B17" s="46"/>
      <c r="C17" s="6"/>
      <c r="D17" s="6"/>
      <c r="E17" s="6"/>
      <c r="F17" s="6"/>
      <c r="G17" s="6"/>
      <c r="H17" s="47"/>
      <c r="I17" s="44" t="s">
        <v>37</v>
      </c>
      <c r="J17" s="48" t="n">
        <f aca="false">F16-C16^2/C11</f>
        <v>11142</v>
      </c>
      <c r="K17" s="49"/>
      <c r="L17" s="50"/>
    </row>
    <row r="18" customFormat="false" ht="12.8" hidden="false" customHeight="false" outlineLevel="0" collapsed="false">
      <c r="A18" s="13" t="s">
        <v>10</v>
      </c>
      <c r="B18" s="13" t="s">
        <v>11</v>
      </c>
      <c r="C18" s="51" t="s">
        <v>38</v>
      </c>
      <c r="D18" s="6"/>
      <c r="E18" s="6"/>
      <c r="F18" s="6"/>
      <c r="G18" s="6"/>
      <c r="H18" s="42"/>
      <c r="I18" s="49"/>
      <c r="J18" s="49"/>
      <c r="K18" s="49"/>
      <c r="L18" s="50"/>
    </row>
    <row r="19" customFormat="false" ht="12.8" hidden="false" customHeight="false" outlineLevel="0" collapsed="false">
      <c r="A19" s="15" t="n">
        <f aca="false">B16/C11-B19*A16/C11-C19*C16/C11</f>
        <v>0.176166666666727</v>
      </c>
      <c r="B19" s="15" t="n">
        <f aca="false">(J14*J17-J16*J15)/(J13*J17-J15^2)</f>
        <v>0.0378214285714164</v>
      </c>
      <c r="C19" s="52" t="n">
        <f aca="false">(J16*J13-J14*J15)/(J13*J17-J15^2)</f>
        <v>0.00022619047619105</v>
      </c>
      <c r="D19" s="6"/>
      <c r="E19" s="6"/>
      <c r="F19" s="6"/>
      <c r="G19" s="6"/>
      <c r="H19" s="42"/>
      <c r="I19" s="49"/>
      <c r="J19" s="49"/>
      <c r="K19" s="49"/>
      <c r="L19" s="50"/>
    </row>
    <row r="22" customFormat="false" ht="12.8" hidden="false" customHeight="false" outlineLevel="0" collapsed="false">
      <c r="A22" s="9" t="s">
        <v>5</v>
      </c>
      <c r="B22" s="9" t="s">
        <v>6</v>
      </c>
    </row>
    <row r="23" customFormat="false" ht="12.8" hidden="false" customHeight="false" outlineLevel="0" collapsed="false">
      <c r="A23" s="11" t="n">
        <f aca="false">$B$9</f>
        <v>6</v>
      </c>
      <c r="B23" s="7" t="n">
        <f aca="false">$A$19 + $B$19*A23 + $C$19*A23*A23</f>
        <v>0.411238095238103</v>
      </c>
    </row>
    <row r="24" customFormat="false" ht="12.8" hidden="false" customHeight="false" outlineLevel="0" collapsed="false">
      <c r="A24" s="11" t="n">
        <f aca="false">A23+$D$9</f>
        <v>6.5</v>
      </c>
      <c r="B24" s="7" t="n">
        <f aca="false">$A$19 + $B$19*A24 + $C$19*A24*A24</f>
        <v>0.431562500000005</v>
      </c>
    </row>
    <row r="25" customFormat="false" ht="12.8" hidden="false" customHeight="false" outlineLevel="0" collapsed="false">
      <c r="A25" s="11" t="n">
        <f aca="false">A24+$D$9</f>
        <v>7</v>
      </c>
      <c r="B25" s="7" t="n">
        <f aca="false">$A$19 + $B$19*A25 + $C$19*A25*A25</f>
        <v>0.452000000000003</v>
      </c>
    </row>
    <row r="26" customFormat="false" ht="12.8" hidden="false" customHeight="false" outlineLevel="0" collapsed="false">
      <c r="A26" s="11" t="n">
        <f aca="false">A25+$D$9</f>
        <v>7.5</v>
      </c>
      <c r="B26" s="7" t="n">
        <f aca="false">$A$19 + $B$19*A26 + $C$19*A26*A26</f>
        <v>0.472550595238096</v>
      </c>
    </row>
    <row r="27" customFormat="false" ht="12.8" hidden="false" customHeight="false" outlineLevel="0" collapsed="false">
      <c r="A27" s="11" t="n">
        <f aca="false">A26+$D$9</f>
        <v>8</v>
      </c>
      <c r="B27" s="7" t="n">
        <f aca="false">$A$19 + $B$19*A27 + $C$19*A27*A27</f>
        <v>0.493214285714285</v>
      </c>
    </row>
    <row r="28" customFormat="false" ht="12.8" hidden="false" customHeight="false" outlineLevel="0" collapsed="false">
      <c r="A28" s="11" t="n">
        <f aca="false">A27+$D$9</f>
        <v>8.5</v>
      </c>
      <c r="B28" s="7" t="n">
        <f aca="false">$A$19 + $B$19*A28 + $C$19*A28*A28</f>
        <v>0.513991071428569</v>
      </c>
    </row>
    <row r="29" customFormat="false" ht="12.8" hidden="false" customHeight="false" outlineLevel="0" collapsed="false">
      <c r="A29" s="11" t="n">
        <f aca="false">A28+$D$9</f>
        <v>9</v>
      </c>
      <c r="B29" s="7" t="n">
        <f aca="false">$A$19 + $B$19*A29 + $C$19*A29*A29</f>
        <v>0.534880952380949</v>
      </c>
    </row>
    <row r="30" customFormat="false" ht="12.8" hidden="false" customHeight="false" outlineLevel="0" collapsed="false">
      <c r="A30" s="11" t="n">
        <f aca="false">A29+$D$9</f>
        <v>9.5</v>
      </c>
      <c r="B30" s="7" t="n">
        <f aca="false">$A$19 + $B$19*A30 + $C$19*A30*A30</f>
        <v>0.555883928571425</v>
      </c>
    </row>
    <row r="31" customFormat="false" ht="12.8" hidden="false" customHeight="false" outlineLevel="0" collapsed="false">
      <c r="A31" s="11" t="n">
        <f aca="false">A30+$D$9</f>
        <v>10</v>
      </c>
      <c r="B31" s="7" t="n">
        <f aca="false">$A$19 + $B$19*A31 + $C$19*A31*A31</f>
        <v>0.576999999999996</v>
      </c>
    </row>
    <row r="32" customFormat="false" ht="12.8" hidden="false" customHeight="false" outlineLevel="0" collapsed="false">
      <c r="A32" s="11" t="n">
        <f aca="false">A31+$D$9</f>
        <v>10.5</v>
      </c>
      <c r="B32" s="7" t="n">
        <f aca="false">$A$19 + $B$19*A32 + $C$19*A32*A32</f>
        <v>0.598229166666662</v>
      </c>
    </row>
    <row r="34" customFormat="false" ht="12.8" hidden="false" customHeight="false" outlineLevel="0" collapsed="false">
      <c r="A34" s="4" t="s">
        <v>12</v>
      </c>
      <c r="B34" s="4" t="s">
        <v>13</v>
      </c>
    </row>
    <row r="35" customFormat="false" ht="12.8" hidden="false" customHeight="false" outlineLevel="0" collapsed="false">
      <c r="A35" s="17" t="n">
        <v>8</v>
      </c>
      <c r="B35" s="7" t="n">
        <f aca="false">$A$19 + $B$19*A35 + $C$19*A35*A35</f>
        <v>0.493214285714285</v>
      </c>
    </row>
    <row r="37" customFormat="false" ht="12.8" hidden="false" customHeight="false" outlineLevel="0" collapsed="false">
      <c r="A37" s="19" t="s">
        <v>39</v>
      </c>
      <c r="B37" s="19"/>
    </row>
    <row r="38" customFormat="false" ht="12.8" hidden="false" customHeight="false" outlineLevel="0" collapsed="false">
      <c r="A38" s="19" t="s">
        <v>40</v>
      </c>
      <c r="B38" s="19"/>
    </row>
  </sheetData>
  <mergeCells count="9">
    <mergeCell ref="A1:J1"/>
    <mergeCell ref="A2:J2"/>
    <mergeCell ref="A3:J3"/>
    <mergeCell ref="A4:J4"/>
    <mergeCell ref="A5:J5"/>
    <mergeCell ref="A7:J7"/>
    <mergeCell ref="E9:J9"/>
    <mergeCell ref="A37:B37"/>
    <mergeCell ref="A38:B38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1219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2025-12-27T12:10:42Z</dcterms:created>
  <dc:creator/>
  <dc:description/>
  <dc:language>en-GB</dc:language>
  <cp:lastModifiedBy/>
  <dcterms:modified xsi:type="dcterms:W3CDTF">2026-01-01T10:23:56Z</dcterms:modified>
  <cp:revision>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